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4" firstSheet="7" activeTab="13"/>
  </bookViews>
  <sheets>
    <sheet name="Марафон" sheetId="1" r:id="rId1"/>
    <sheet name="к.мальчики" sheetId="2" r:id="rId2"/>
    <sheet name="к.девочки" sheetId="3" r:id="rId3"/>
    <sheet name="Просница" sheetId="4" r:id="rId4"/>
    <sheet name="Торфян" sheetId="5" r:id="rId5"/>
    <sheet name="Филейка" sheetId="6" r:id="rId6"/>
    <sheet name="Соколовка." sheetId="7" r:id="rId7"/>
    <sheet name="К-Ч Юность" sheetId="8" r:id="rId8"/>
    <sheet name="Нов.зв." sheetId="9" r:id="rId9"/>
    <sheet name="ВятГГУ" sheetId="10" r:id="rId10"/>
    <sheet name="Филейка-1" sheetId="11" r:id="rId11"/>
    <sheet name="Шк№39" sheetId="12" r:id="rId12"/>
    <sheet name="Советск 1 " sheetId="13" r:id="rId13"/>
    <sheet name="Татарстан" sheetId="14" r:id="rId14"/>
    <sheet name="Советск 2" sheetId="15" r:id="rId15"/>
    <sheet name="Тужа" sheetId="16" r:id="rId16"/>
    <sheet name="Киров ЦВСНП" sheetId="17" r:id="rId17"/>
    <sheet name="КоэфКомОчно дети" sheetId="18" r:id="rId18"/>
    <sheet name="ФКУ ИК сводный" sheetId="19" r:id="rId19"/>
    <sheet name="КоэфКом ФКУ ИК,КП" sheetId="20" r:id="rId20"/>
    <sheet name="ФКУ ИК- 9" sheetId="21" r:id="rId21"/>
    <sheet name="ФКУ ИК - 5" sheetId="22" r:id="rId22"/>
    <sheet name="ФКУ ИК- 9 (2)" sheetId="23" r:id="rId23"/>
    <sheet name="ФКУ ИК- 11 " sheetId="24" r:id="rId24"/>
    <sheet name="СИЗО -1" sheetId="25" r:id="rId25"/>
    <sheet name="ФКУ ИК - 6" sheetId="26" r:id="rId26"/>
    <sheet name="ФКУ ИК - 17" sheetId="27" r:id="rId27"/>
    <sheet name="ФКУ ИК-3" sheetId="28" r:id="rId28"/>
    <sheet name="ФКУ КП - 32 (1)" sheetId="29" r:id="rId29"/>
    <sheet name="ФКУ ИК - 17 (2)" sheetId="30" r:id="rId30"/>
    <sheet name="ФКУ КП -26" sheetId="31" r:id="rId31"/>
    <sheet name="СИЗО -2" sheetId="32" r:id="rId32"/>
    <sheet name="ФКУ ИК- 20" sheetId="33" r:id="rId33"/>
    <sheet name="ФКУ КП - 32" sheetId="34" r:id="rId34"/>
    <sheet name="ФКУ ЛИУ -12" sheetId="35" r:id="rId35"/>
    <sheet name="ФКУ ИК- 9 (3)" sheetId="36" r:id="rId36"/>
  </sheets>
  <externalReferences>
    <externalReference r:id="rId39"/>
  </externalReferences>
  <definedNames>
    <definedName name="_xlnm.Print_Area" localSheetId="19">'КоэфКом ФКУ ИК,КП'!$A$1:$E$23</definedName>
    <definedName name="_xlnm.Print_Area" localSheetId="17">'КоэфКомОчно дети'!$A$1:$E$21</definedName>
    <definedName name="_xlnm.Print_Area" localSheetId="11">'Шк№39'!$A$1:$K$28</definedName>
  </definedNames>
  <calcPr fullCalcOnLoad="1"/>
</workbook>
</file>

<file path=xl/sharedStrings.xml><?xml version="1.0" encoding="utf-8"?>
<sst xmlns="http://schemas.openxmlformats.org/spreadsheetml/2006/main" count="1860" uniqueCount="481">
  <si>
    <t>П  Р  О  Т  О  К  О  Л</t>
  </si>
  <si>
    <t>Главный судья</t>
  </si>
  <si>
    <t>Бронников С.А. 1кат. г.К-Чепецк</t>
  </si>
  <si>
    <t>КОМАНДА</t>
  </si>
  <si>
    <t>МЕСТО</t>
  </si>
  <si>
    <t>Фамилия и имя
участника</t>
  </si>
  <si>
    <t>ФИО тренера</t>
  </si>
  <si>
    <t>Год
рожд.</t>
  </si>
  <si>
    <t>Соб.
вес</t>
  </si>
  <si>
    <t>Вес
гири</t>
  </si>
  <si>
    <t>Коэффициент</t>
  </si>
  <si>
    <t>Поднято
кг</t>
  </si>
  <si>
    <t>Команда</t>
  </si>
  <si>
    <t>Время
на помосте,
мин</t>
  </si>
  <si>
    <t>Рывок. Регламент времени - 108 мин</t>
  </si>
  <si>
    <t>1 д</t>
  </si>
  <si>
    <t>Чижов Анатолий</t>
  </si>
  <si>
    <t>Бронников С.А.</t>
  </si>
  <si>
    <t>Платунов В.В.</t>
  </si>
  <si>
    <t>Пайдоверов П.Е.</t>
  </si>
  <si>
    <t>МС</t>
  </si>
  <si>
    <t>Сунцова Наталья</t>
  </si>
  <si>
    <t xml:space="preserve">Саитов Никита </t>
  </si>
  <si>
    <t>Косолапов Дима</t>
  </si>
  <si>
    <t>Иванов Владислав</t>
  </si>
  <si>
    <t>Рывок. Марафон. Регламент времени - 108 мин</t>
  </si>
  <si>
    <t>Подоплелов Дмитрий</t>
  </si>
  <si>
    <t>Пенкин Вадим</t>
  </si>
  <si>
    <t>П Р О Т О К О Л</t>
  </si>
  <si>
    <t>Кол-во
подъемов</t>
  </si>
  <si>
    <t>Команда: п. Торфяной, Школа-интернат</t>
  </si>
  <si>
    <t>Команда: г. Кирово-Чепецк, "Юность"</t>
  </si>
  <si>
    <t>Разряд</t>
  </si>
  <si>
    <t>2 д</t>
  </si>
  <si>
    <t>3 д</t>
  </si>
  <si>
    <t>г. Кирово-Чепецк, "Юность"</t>
  </si>
  <si>
    <t>пгт. Тужа, Школа-интернат</t>
  </si>
  <si>
    <t>Шилоносова Е.А. г.Кирово-Чепецк</t>
  </si>
  <si>
    <t>Команда: г. Кирово-Чепецк, ФКУ ИК-11</t>
  </si>
  <si>
    <t>Вес команды</t>
  </si>
  <si>
    <t>Место</t>
  </si>
  <si>
    <t>Поднятый вес, кг</t>
  </si>
  <si>
    <t>г. Киров</t>
  </si>
  <si>
    <t>Исупов Сергей</t>
  </si>
  <si>
    <t>Смирнов Вячеслав</t>
  </si>
  <si>
    <t>Евдокимов Сергей</t>
  </si>
  <si>
    <t>Арсланов Ильмир</t>
  </si>
  <si>
    <t>Кадыров Инсаф</t>
  </si>
  <si>
    <t>Назаров В.Ф.</t>
  </si>
  <si>
    <t>Платунов Виталий</t>
  </si>
  <si>
    <t>Команда: пгт. Тужа</t>
  </si>
  <si>
    <t>Галкин Кирилл</t>
  </si>
  <si>
    <t>Команда: г. Киров, МОУ СОШ №39</t>
  </si>
  <si>
    <t>Баранов Иван</t>
  </si>
  <si>
    <t>Баранов Роман</t>
  </si>
  <si>
    <t>Демакова Катя</t>
  </si>
  <si>
    <t>Команда: п. Соколовка, Зуевский район</t>
  </si>
  <si>
    <t>Завалин А.В.</t>
  </si>
  <si>
    <t>Гущин Николай</t>
  </si>
  <si>
    <t>Завалин Родион</t>
  </si>
  <si>
    <t>Мутных Илья</t>
  </si>
  <si>
    <t>Мусихин Евгений</t>
  </si>
  <si>
    <t>Секретарь</t>
  </si>
  <si>
    <t>Наймушин Р.В.</t>
  </si>
  <si>
    <t>Бутюгов Вячеслав</t>
  </si>
  <si>
    <t>Казаков Николай</t>
  </si>
  <si>
    <t>Шатунов Денис</t>
  </si>
  <si>
    <t>Дементьев Данил</t>
  </si>
  <si>
    <t>Казаков Н.А.</t>
  </si>
  <si>
    <t>Бердинских Николай</t>
  </si>
  <si>
    <t>Самостоятельно</t>
  </si>
  <si>
    <t>Стародубцев Алексей</t>
  </si>
  <si>
    <t>Чурин Денис</t>
  </si>
  <si>
    <t>Татаринов К.С.</t>
  </si>
  <si>
    <t xml:space="preserve"> Ласкорийчук В.В.</t>
  </si>
  <si>
    <t>Команда: Республика Татарстан п.Актаныш</t>
  </si>
  <si>
    <t>Сводный протокол по осужденным  ФКУ Кировской области</t>
  </si>
  <si>
    <t>ИсуповА.С.</t>
  </si>
  <si>
    <t>Грязев В.В.</t>
  </si>
  <si>
    <t>м</t>
  </si>
  <si>
    <t>Команда: г. Кирово-Чепецк, ФКУ ИК - 3</t>
  </si>
  <si>
    <t>Н.В.Бяков</t>
  </si>
  <si>
    <t xml:space="preserve">А.В. Наумов </t>
  </si>
  <si>
    <t>А.В. Наумов</t>
  </si>
  <si>
    <t>Команда: г. Кирово-Чепецк, ФКУ ИК - 6</t>
  </si>
  <si>
    <t>Команда: г. Кирово-Чепецк, ФКУ ИК 17</t>
  </si>
  <si>
    <t>Марьин С.А.</t>
  </si>
  <si>
    <t>Бакулин С</t>
  </si>
  <si>
    <t>Вержиковский С</t>
  </si>
  <si>
    <t>Команда: г. Кирово-Чепецк, ФКУ КП - 32</t>
  </si>
  <si>
    <t>Коэфф</t>
  </si>
  <si>
    <t xml:space="preserve">Команда: г. Кирово-Чепецк, ФКУ ИК - 5 </t>
  </si>
  <si>
    <t xml:space="preserve">Команда </t>
  </si>
  <si>
    <t>Команда: г. Киров, СИЗО - 1</t>
  </si>
  <si>
    <t>Логинов И.Н.</t>
  </si>
  <si>
    <t>Галочкин А.В.</t>
  </si>
  <si>
    <t>НО Фонд "Гиревого Спорта Кировской области"</t>
  </si>
  <si>
    <t>НО "Фонд  Гиревого Спорта Кировской области"</t>
  </si>
  <si>
    <t>НО "Фонд Гиревого Спорта Кировской области"</t>
  </si>
  <si>
    <t>НО Фонд Гиревого Спорта Кировской области</t>
  </si>
  <si>
    <t>НО Фонд  Гиревого Спорта Кировской области</t>
  </si>
  <si>
    <t>НО Фонд  Гиревого Спорта Кировской области"</t>
  </si>
  <si>
    <t>Трофимов Эдуард</t>
  </si>
  <si>
    <t>Лыскова Анастасия</t>
  </si>
  <si>
    <t>Нелюбин Никита</t>
  </si>
  <si>
    <t>Воробьёва Ульяна</t>
  </si>
  <si>
    <t>Рякин Роман</t>
  </si>
  <si>
    <t>Семейшев Алексей</t>
  </si>
  <si>
    <t xml:space="preserve">Команда: г. Киров ЦВСНП </t>
  </si>
  <si>
    <t xml:space="preserve">Бронников С.А. </t>
  </si>
  <si>
    <t>Команда: Нововятск ВПК "Звезда"</t>
  </si>
  <si>
    <t>Широкшина Ульяна</t>
  </si>
  <si>
    <t>Болдырев Болислав</t>
  </si>
  <si>
    <t>Постников Николай</t>
  </si>
  <si>
    <t>Ральников Вячеслав</t>
  </si>
  <si>
    <t>Пеньков Владимир</t>
  </si>
  <si>
    <t>Катаев Максим</t>
  </si>
  <si>
    <t>Пинегин Максим</t>
  </si>
  <si>
    <t>Ходырев Валентин</t>
  </si>
  <si>
    <t>Халилов Анатолий</t>
  </si>
  <si>
    <t>Пленков Игорь</t>
  </si>
  <si>
    <t>Козлов Роман</t>
  </si>
  <si>
    <t>Команда: школа -интернат п.Филейка-1</t>
  </si>
  <si>
    <t>Светлаков Виталий</t>
  </si>
  <si>
    <t xml:space="preserve">7 помост </t>
  </si>
  <si>
    <t>Киров</t>
  </si>
  <si>
    <t>Уржум</t>
  </si>
  <si>
    <t>Куликов Вадим</t>
  </si>
  <si>
    <t>Коротаев Никита</t>
  </si>
  <si>
    <t>Шилоносова Е.А.</t>
  </si>
  <si>
    <t>Общее кол-во поднятых кг:</t>
  </si>
  <si>
    <t>г. Кирово-Чепецк, ФКУ ИК-11</t>
  </si>
  <si>
    <t>Смирнов В.</t>
  </si>
  <si>
    <t xml:space="preserve"> 06 - 30 апреля 2016 г.</t>
  </si>
  <si>
    <t>Исупов Максим</t>
  </si>
  <si>
    <t>Хаов Дмитрий</t>
  </si>
  <si>
    <t>Широков Егор</t>
  </si>
  <si>
    <t xml:space="preserve"> 06  апреля 2016 г.</t>
  </si>
  <si>
    <r>
      <t xml:space="preserve">    </t>
    </r>
    <r>
      <rPr>
        <sz val="12"/>
        <rFont val="Times New Roman"/>
        <family val="1"/>
      </rPr>
      <t>06 - 30 апреля 2016 г.</t>
    </r>
    <r>
      <rPr>
        <b/>
        <sz val="12"/>
        <rFont val="Times New Roman"/>
        <family val="1"/>
      </rPr>
      <t>.                             ПРОТОКОЛ                                  г.         Киров</t>
    </r>
  </si>
  <si>
    <t>НО Фонд Гиревого Спорта Кировской области"</t>
  </si>
  <si>
    <t>Вылегжанин Даниил</t>
  </si>
  <si>
    <t>Касаткин Даниил</t>
  </si>
  <si>
    <t>Красиков Станислав</t>
  </si>
  <si>
    <t>Беляев Михаил</t>
  </si>
  <si>
    <t>Марунов Михаил</t>
  </si>
  <si>
    <t>Бузмаков Михаил</t>
  </si>
  <si>
    <t>Стародубцев А.</t>
  </si>
  <si>
    <t>Савин Алексей</t>
  </si>
  <si>
    <t>Смирнов Артур</t>
  </si>
  <si>
    <t>Иванова Анна</t>
  </si>
  <si>
    <t>Киселёв Александр</t>
  </si>
  <si>
    <t>Елькин Алексей</t>
  </si>
  <si>
    <t>Михарский Максим</t>
  </si>
  <si>
    <t>Богомолов Данил</t>
  </si>
  <si>
    <t>Ткаченко Максим</t>
  </si>
  <si>
    <t>Ведерников Иван</t>
  </si>
  <si>
    <t>Торопова Анастасия</t>
  </si>
  <si>
    <t>Ешмакова Александра</t>
  </si>
  <si>
    <t>Коркина Алена</t>
  </si>
  <si>
    <t>Ткаченко Игорь</t>
  </si>
  <si>
    <t>Новоселов Данил</t>
  </si>
  <si>
    <t>Васина Алина</t>
  </si>
  <si>
    <t>Глазырин Андрей</t>
  </si>
  <si>
    <t>Козлов Леонид</t>
  </si>
  <si>
    <t>Маилянц Леонид</t>
  </si>
  <si>
    <t>Гимаев Руслан</t>
  </si>
  <si>
    <t>Альшевский Владислав</t>
  </si>
  <si>
    <t>Мочалов Роман</t>
  </si>
  <si>
    <t>Кочанов Руслан</t>
  </si>
  <si>
    <t>Целищева Е.Г.</t>
  </si>
  <si>
    <t>Бердинских Н.М.</t>
  </si>
  <si>
    <t>Команда: г. Киров ВятГГУ</t>
  </si>
  <si>
    <t>Команда: г. Советск Школа-интернат</t>
  </si>
  <si>
    <t>Команда: г. Советск, Школа-интернат</t>
  </si>
  <si>
    <t>Бердинских Денис</t>
  </si>
  <si>
    <t>Омутнинск</t>
  </si>
  <si>
    <t xml:space="preserve"> 06 - 30 апреля 2016 г.. </t>
  </si>
  <si>
    <t xml:space="preserve"> 06 - 30 апреля 2016 г</t>
  </si>
  <si>
    <t>06 апреля 2016 г.</t>
  </si>
  <si>
    <t>Махов Артем</t>
  </si>
  <si>
    <t>Крылов Кирилл</t>
  </si>
  <si>
    <t>Сиразиев Айнур</t>
  </si>
  <si>
    <t>Ибрагимов Салават</t>
  </si>
  <si>
    <t>Гатауллин Альберт</t>
  </si>
  <si>
    <t>Сергухина Ксения</t>
  </si>
  <si>
    <t>Сергухина Марина</t>
  </si>
  <si>
    <t>Кукушкина Анна</t>
  </si>
  <si>
    <t>Махов Игорь</t>
  </si>
  <si>
    <t>Дубовцев Андрей</t>
  </si>
  <si>
    <t>Будин Виталий</t>
  </si>
  <si>
    <t>Кропотин Герман</t>
  </si>
  <si>
    <t>Штро Дмитрий</t>
  </si>
  <si>
    <t>Рякин Геннадий</t>
  </si>
  <si>
    <t>Дементьев Дмитрий</t>
  </si>
  <si>
    <t>Пруул Ян</t>
  </si>
  <si>
    <t>Семаков Степан</t>
  </si>
  <si>
    <t>Кухарева Олеся</t>
  </si>
  <si>
    <t>Кропотин Эдуард</t>
  </si>
  <si>
    <t>Андреев Илья</t>
  </si>
  <si>
    <t>Перминов Сергей</t>
  </si>
  <si>
    <t>Кутлина Веолетта</t>
  </si>
  <si>
    <t>Яговкина Ксения</t>
  </si>
  <si>
    <t>Ариджанова Мафтуна</t>
  </si>
  <si>
    <t>Снигирев Юрий</t>
  </si>
  <si>
    <t>Буторин Роман</t>
  </si>
  <si>
    <t>Жемчугов Станислав</t>
  </si>
  <si>
    <t>Буторин Антон</t>
  </si>
  <si>
    <t>Бердинских Роман</t>
  </si>
  <si>
    <t>Лукоянов Алексей</t>
  </si>
  <si>
    <t>Елькина Галина</t>
  </si>
  <si>
    <t>Перминов Евгений</t>
  </si>
  <si>
    <t>Морогина Наталья</t>
  </si>
  <si>
    <t>Широков Андрей</t>
  </si>
  <si>
    <t>Жуков Алексей</t>
  </si>
  <si>
    <t>Пикус Олег</t>
  </si>
  <si>
    <t>Мордвин Игорь</t>
  </si>
  <si>
    <t>Стариков Владимир</t>
  </si>
  <si>
    <t>Животин Ал-др</t>
  </si>
  <si>
    <t>Суворов Саша</t>
  </si>
  <si>
    <t>Зяблицев Петр</t>
  </si>
  <si>
    <t>Куимова Александра</t>
  </si>
  <si>
    <t>Двинских Егор</t>
  </si>
  <si>
    <t>Смышляев Николай</t>
  </si>
  <si>
    <t>Ульченко Катерина</t>
  </si>
  <si>
    <t>Козлов Родион</t>
  </si>
  <si>
    <t>Хмарский Гоша</t>
  </si>
  <si>
    <t xml:space="preserve">Хмарский Михаил </t>
  </si>
  <si>
    <t>Хмарский Самрат</t>
  </si>
  <si>
    <t xml:space="preserve">1 помост </t>
  </si>
  <si>
    <t xml:space="preserve">2 помост </t>
  </si>
  <si>
    <t>3 Помост</t>
  </si>
  <si>
    <t>5 помост</t>
  </si>
  <si>
    <t xml:space="preserve">6 помост </t>
  </si>
  <si>
    <t>8 помост</t>
  </si>
  <si>
    <t>9 помост</t>
  </si>
  <si>
    <t>10 помост</t>
  </si>
  <si>
    <t xml:space="preserve"> 11 помост</t>
  </si>
  <si>
    <t>Карабаев Даниил</t>
  </si>
  <si>
    <t>Пестерников Владислав</t>
  </si>
  <si>
    <t>Староверов Антон</t>
  </si>
  <si>
    <t>Скутнев Денис</t>
  </si>
  <si>
    <t>Карабаев Кирилл</t>
  </si>
  <si>
    <t>Яговкин Денис</t>
  </si>
  <si>
    <t>Абсолютное личное и командное первенство по Гиревому спорту
в упражнении рывок 108 минут к  55 летию выхода в космос  в честь летчика-космонавта СССР
дважды Героя Советского Союза Савиных Виктора Петровича</t>
  </si>
  <si>
    <t>Абсолютное личное и командное первенство по Гиревому спорту
в упражнении рывок 108 минут к  55 летию выхода в космос  в честь летчика-космонавта СССР
дважды Героя Советского Союза Савиных Виктора Петровичаа</t>
  </si>
  <si>
    <r>
      <t xml:space="preserve">    </t>
    </r>
    <r>
      <rPr>
        <sz val="12"/>
        <rFont val="Times New Roman"/>
        <family val="1"/>
      </rPr>
      <t>06 - 30 апреля 2016 г.</t>
    </r>
    <r>
      <rPr>
        <b/>
        <sz val="12"/>
        <rFont val="Times New Roman"/>
        <family val="1"/>
      </rPr>
      <t>.                             ПРОТОКОЛ                                  г. Киров</t>
    </r>
  </si>
  <si>
    <t>Новокшенов Алексей</t>
  </si>
  <si>
    <t>Мышкин Богдан</t>
  </si>
  <si>
    <t>Черноштанов Михаил</t>
  </si>
  <si>
    <t>Синцова Анжела</t>
  </si>
  <si>
    <t>Мамаева Анна</t>
  </si>
  <si>
    <t>Попов Влад</t>
  </si>
  <si>
    <t>Грабовская Анна</t>
  </si>
  <si>
    <t>Уразов Антон</t>
  </si>
  <si>
    <t>Репп Андрей</t>
  </si>
  <si>
    <t>Воронов Алексей</t>
  </si>
  <si>
    <t>Бурков Даниил</t>
  </si>
  <si>
    <t>Никулин Вова</t>
  </si>
  <si>
    <t>Старше 15 лет</t>
  </si>
  <si>
    <t>Холстинин Владислав</t>
  </si>
  <si>
    <t>Зяблецев Петр</t>
  </si>
  <si>
    <t>Тюмень</t>
  </si>
  <si>
    <t>Нуртдинов Ильназ</t>
  </si>
  <si>
    <t>Исупов Александр</t>
  </si>
  <si>
    <t>Степанов Юрий</t>
  </si>
  <si>
    <t>Рыбаков Денис</t>
  </si>
  <si>
    <t>Мухин Константин</t>
  </si>
  <si>
    <t>Весовая категория до 63 кг</t>
  </si>
  <si>
    <t>Весовая категория до 58 кг</t>
  </si>
  <si>
    <t>Весовая категория до 48 кг</t>
  </si>
  <si>
    <t>Весовая категория до 45 кг</t>
  </si>
  <si>
    <t>Весовая категория до 40 кг</t>
  </si>
  <si>
    <t>Весовая категоря до 30 кг</t>
  </si>
  <si>
    <t>до 15 лет</t>
  </si>
  <si>
    <t>Весовая категория св.78 кг</t>
  </si>
  <si>
    <t xml:space="preserve">  Весовая категория до 68 кг</t>
  </si>
  <si>
    <t xml:space="preserve"> 50- 59 лет  лет Весовая категория свыше 78 кг</t>
  </si>
  <si>
    <t>К-Чепецк</t>
  </si>
  <si>
    <t>14 -18 лет Весовая категория до 73 кг</t>
  </si>
  <si>
    <t>14 - 18 лет Весовая категория до 78 кг</t>
  </si>
  <si>
    <t>14 -18 лет Весовая категория свыше 78 кг</t>
  </si>
  <si>
    <t>19 - 49 лет Весовая категория до 78 кг</t>
  </si>
  <si>
    <t xml:space="preserve"> 19 -49 лет Весовая категория свыше 78 кг</t>
  </si>
  <si>
    <t xml:space="preserve"> 19- 49 лет  лет Весовая категория свыше 78 кг</t>
  </si>
  <si>
    <t>19 - 49 лет Весовая категория до 63 кг</t>
  </si>
  <si>
    <t>14 - 18 лет Весовая категория до 68 кг</t>
  </si>
  <si>
    <t xml:space="preserve"> 14 - 18  лет  Весовая категория до 58 кг</t>
  </si>
  <si>
    <t>19 - 49 лет Весовая категория до 73 кг</t>
  </si>
  <si>
    <t>Веовая категория до 68 кг</t>
  </si>
  <si>
    <t>Весовая категория до 30 кг</t>
  </si>
  <si>
    <t>Команда:  ФКУ ИК-9</t>
  </si>
  <si>
    <t>Мурзабаев Дамир</t>
  </si>
  <si>
    <t>Команда:  ФКУ ИК-9 команда -2</t>
  </si>
  <si>
    <t>Грязев Р.</t>
  </si>
  <si>
    <t>Команда: Ст. Просница</t>
  </si>
  <si>
    <t>Команда: Филейка-1 школа-интернат</t>
  </si>
  <si>
    <t>Высокая Гора Респ. Татарстан</t>
  </si>
  <si>
    <t>г.Советск школа-интернат команда №2</t>
  </si>
  <si>
    <t xml:space="preserve">г.Советск школа-интернат команда №1 </t>
  </si>
  <si>
    <t>г.Киров, МОУ СОШ №39</t>
  </si>
  <si>
    <t>г.Киров, ВятГГу</t>
  </si>
  <si>
    <t>п.Соколовка, Зуевский район</t>
  </si>
  <si>
    <t>п.Торфяной, Школа-интернат</t>
  </si>
  <si>
    <t>д.Филейка, Фаленский район, № 1</t>
  </si>
  <si>
    <t xml:space="preserve">ст.Просница, </t>
  </si>
  <si>
    <t>г.Нововятск ВПК "Звезда"</t>
  </si>
  <si>
    <t>д.Филейка, Фаленский район, №2</t>
  </si>
  <si>
    <t xml:space="preserve">Василискин Артем </t>
  </si>
  <si>
    <t xml:space="preserve">Токаренко Павел </t>
  </si>
  <si>
    <t xml:space="preserve">Скопкарев Артем </t>
  </si>
  <si>
    <t xml:space="preserve">Сюзев Евгений </t>
  </si>
  <si>
    <t xml:space="preserve">Лапшин Константин </t>
  </si>
  <si>
    <t xml:space="preserve">Черненко Павел </t>
  </si>
  <si>
    <t xml:space="preserve">Шумилов Антон </t>
  </si>
  <si>
    <t xml:space="preserve">Икрамов Амирджан </t>
  </si>
  <si>
    <t xml:space="preserve">Трушков Александр </t>
  </si>
  <si>
    <t xml:space="preserve">Мухин Андрей </t>
  </si>
  <si>
    <t xml:space="preserve">Филимонов Иван </t>
  </si>
  <si>
    <t>Василискин А.</t>
  </si>
  <si>
    <t xml:space="preserve">Тарасов Леонид </t>
  </si>
  <si>
    <t>Слепцов Викторович</t>
  </si>
  <si>
    <t>Алтайский край</t>
  </si>
  <si>
    <t>5 место</t>
  </si>
  <si>
    <t>Команда:  СИЗО -2</t>
  </si>
  <si>
    <t>Весовая категория до 35 кг</t>
  </si>
  <si>
    <t>Моисеев Алексей</t>
  </si>
  <si>
    <t>Третьяков Владимир</t>
  </si>
  <si>
    <t>Трещалов Евгений</t>
  </si>
  <si>
    <t>Чекменев Сергей</t>
  </si>
  <si>
    <t>Жуков Игорь</t>
  </si>
  <si>
    <t>Тупицын Дмитрий</t>
  </si>
  <si>
    <t>Асапов Ссергей</t>
  </si>
  <si>
    <t>Братишко Константин</t>
  </si>
  <si>
    <t>Старовойт Алексей</t>
  </si>
  <si>
    <t>Грязев Роман</t>
  </si>
  <si>
    <t>Вишняков Александр</t>
  </si>
  <si>
    <t>Ярославцев Сергей</t>
  </si>
  <si>
    <t>Родыгин Никита</t>
  </si>
  <si>
    <t>Брюхов Александр</t>
  </si>
  <si>
    <t>Мартынов Александр</t>
  </si>
  <si>
    <t>Невоструев Иван</t>
  </si>
  <si>
    <t>Черанев Василий</t>
  </si>
  <si>
    <t>Шавров Денис</t>
  </si>
  <si>
    <t>Белов  Игорь</t>
  </si>
  <si>
    <t>Барсуков Александр</t>
  </si>
  <si>
    <t>Самоделкин Алексей</t>
  </si>
  <si>
    <t>Изотов Алексей</t>
  </si>
  <si>
    <t>Патракий Владислав</t>
  </si>
  <si>
    <t>Команда:  ФКУ ИК-9 команда -3</t>
  </si>
  <si>
    <t>Команда:  ФКУ КП - 26</t>
  </si>
  <si>
    <t>Пучков Алексей</t>
  </si>
  <si>
    <t>Малышев Михаил</t>
  </si>
  <si>
    <t>Мартынов Дмитрий</t>
  </si>
  <si>
    <t>Халилов Динар</t>
  </si>
  <si>
    <t>Кислицын Илья</t>
  </si>
  <si>
    <t>Савинов Евгений</t>
  </si>
  <si>
    <t>Загороднюк Евгений</t>
  </si>
  <si>
    <t>ФКУ ИК - 9  команда -1</t>
  </si>
  <si>
    <t>ФКУ ИК - 9 команда - 2</t>
  </si>
  <si>
    <t>ФКУ КП - 26 ОИК - 4</t>
  </si>
  <si>
    <t>СИЗО - 2</t>
  </si>
  <si>
    <t>Медведев Евгений</t>
  </si>
  <si>
    <t>Глазунов Василий</t>
  </si>
  <si>
    <t>Бартов Юрий</t>
  </si>
  <si>
    <t>Стешенко Андрей</t>
  </si>
  <si>
    <t>Пеняев Андрей</t>
  </si>
  <si>
    <t>Шкарапута Иван</t>
  </si>
  <si>
    <t>Ярославцев Ярослав</t>
  </si>
  <si>
    <t>Шалимов Максим</t>
  </si>
  <si>
    <t>Ильин Сергей</t>
  </si>
  <si>
    <t>Горобец Алексей</t>
  </si>
  <si>
    <t>Халявин Денис</t>
  </si>
  <si>
    <t>Кузнецов Александр</t>
  </si>
  <si>
    <t>Алтышев Алексей</t>
  </si>
  <si>
    <t>Шапенков Дмитрий</t>
  </si>
  <si>
    <t>Красноперов Александр</t>
  </si>
  <si>
    <t>Герасимов Роман</t>
  </si>
  <si>
    <t>Кузнецов Василий</t>
  </si>
  <si>
    <t>Арсланов Эдуард</t>
  </si>
  <si>
    <t>Чернядьев Олег</t>
  </si>
  <si>
    <t>Черба Евгений</t>
  </si>
  <si>
    <t>Буйских Константин</t>
  </si>
  <si>
    <t>Колесников Илья</t>
  </si>
  <si>
    <t>Бенделиани Раули</t>
  </si>
  <si>
    <t>Санников</t>
  </si>
  <si>
    <t>Пересторонин Андрей</t>
  </si>
  <si>
    <t xml:space="preserve">ФКУ ИК -6 </t>
  </si>
  <si>
    <t xml:space="preserve">Собянин Олег </t>
  </si>
  <si>
    <t xml:space="preserve">Прянишников Станислав </t>
  </si>
  <si>
    <t>Синякин Александр</t>
  </si>
  <si>
    <t>Гладунец Алексей</t>
  </si>
  <si>
    <t>Рамазанов Имран</t>
  </si>
  <si>
    <t>Федоров Алексей</t>
  </si>
  <si>
    <t>Бычков Михаил</t>
  </si>
  <si>
    <t>Порошин Алексей</t>
  </si>
  <si>
    <t>Широков Максим</t>
  </si>
  <si>
    <t>Колтыгин Сергей</t>
  </si>
  <si>
    <t>Курданин Алексей</t>
  </si>
  <si>
    <t xml:space="preserve">ФКУ ИК - 5 </t>
  </si>
  <si>
    <t xml:space="preserve">КП - 32 ФКУ ОИК - 5  </t>
  </si>
  <si>
    <t>Коновалов А.Н.</t>
  </si>
  <si>
    <t>Лещенко Я.</t>
  </si>
  <si>
    <t>Краузе Антон</t>
  </si>
  <si>
    <t>Солодянкин Александр</t>
  </si>
  <si>
    <t>Дресвянников А</t>
  </si>
  <si>
    <t>Ишматов Ш</t>
  </si>
  <si>
    <t>Шуклин С</t>
  </si>
  <si>
    <t>Титов М</t>
  </si>
  <si>
    <t>Миргасанли Э</t>
  </si>
  <si>
    <t>Киракосян Д</t>
  </si>
  <si>
    <t>Еременкин Г</t>
  </si>
  <si>
    <t>Русаков А</t>
  </si>
  <si>
    <t>Рахманкулов Б</t>
  </si>
  <si>
    <t>Айтиев Н</t>
  </si>
  <si>
    <t>Усачев В</t>
  </si>
  <si>
    <t>Тагиев А</t>
  </si>
  <si>
    <t>Морозов А.</t>
  </si>
  <si>
    <t>Спицин И</t>
  </si>
  <si>
    <t>Смирнов В</t>
  </si>
  <si>
    <t>Македонских Р</t>
  </si>
  <si>
    <t>ФКУ ИК -17</t>
  </si>
  <si>
    <t>Баландин А.В.</t>
  </si>
  <si>
    <t>Рангулов И.Ф.</t>
  </si>
  <si>
    <t>Рожков В.В.</t>
  </si>
  <si>
    <t>Талюк С.Н.</t>
  </si>
  <si>
    <t>Лысцев А.А.</t>
  </si>
  <si>
    <t>Изместьев</t>
  </si>
  <si>
    <t>ФКУ ИК -17 2 команда</t>
  </si>
  <si>
    <t>Команда: г. Кирово-Чепецк, ФКУ ЛИУ -12</t>
  </si>
  <si>
    <t>Лютин И.С</t>
  </si>
  <si>
    <t>Лебедев А.Г.</t>
  </si>
  <si>
    <t>Куликов О.С.</t>
  </si>
  <si>
    <t>Ноздрин В.О.</t>
  </si>
  <si>
    <t>Косухин А.В.</t>
  </si>
  <si>
    <t>Филимонов П.А.</t>
  </si>
  <si>
    <t>Пивоваров Ю.В.</t>
  </si>
  <si>
    <t>Веселов Н.Е.</t>
  </si>
  <si>
    <t>Бисеров Владимир</t>
  </si>
  <si>
    <t>Власов Иван</t>
  </si>
  <si>
    <t>Гирюнов Дмитрий</t>
  </si>
  <si>
    <t>Лузин Эдуард</t>
  </si>
  <si>
    <t>Мальков Иван</t>
  </si>
  <si>
    <t>Мошнов Игорь</t>
  </si>
  <si>
    <t>Политов Анатолий</t>
  </si>
  <si>
    <t>Смирнов Антон</t>
  </si>
  <si>
    <t>Соловьев Яков</t>
  </si>
  <si>
    <t>Тиунов Николай</t>
  </si>
  <si>
    <t>Шиляев Павел</t>
  </si>
  <si>
    <t xml:space="preserve">Шихов Иван </t>
  </si>
  <si>
    <t xml:space="preserve">Новоселов Максим </t>
  </si>
  <si>
    <t xml:space="preserve">Трапицын Дмитрий </t>
  </si>
  <si>
    <t xml:space="preserve">Халявин Константин </t>
  </si>
  <si>
    <t>Хорев Ярослав</t>
  </si>
  <si>
    <t xml:space="preserve">Симонов Василий </t>
  </si>
  <si>
    <t xml:space="preserve">Плотников Сергей </t>
  </si>
  <si>
    <t xml:space="preserve">Пальшин Максим </t>
  </si>
  <si>
    <t xml:space="preserve">Караваев Роман </t>
  </si>
  <si>
    <t xml:space="preserve">Кукарека Станислав </t>
  </si>
  <si>
    <t xml:space="preserve">Шевалдин Александр </t>
  </si>
  <si>
    <t>СИЗО - 1</t>
  </si>
  <si>
    <t>Грязев Р.А.</t>
  </si>
  <si>
    <t>ФКУ ИК -3</t>
  </si>
  <si>
    <t>Деревянных Никита</t>
  </si>
  <si>
    <t>Куимов Степан</t>
  </si>
  <si>
    <t>Головин Даниил</t>
  </si>
  <si>
    <t>Ветошкин Кирилл</t>
  </si>
  <si>
    <t>Лоскутов Ярослав</t>
  </si>
  <si>
    <t>Весовая категоря до 25 кг</t>
  </si>
  <si>
    <t>Новокшенов Алексей(ДЦП)</t>
  </si>
  <si>
    <t>ФКУ ИК -20</t>
  </si>
  <si>
    <t>Лиу -12</t>
  </si>
  <si>
    <t>?</t>
  </si>
  <si>
    <t>Команда: ФКУ ИК - 20 п. Полевой-2,Верхнекамский район</t>
  </si>
  <si>
    <t>Зотов Кирилл</t>
  </si>
  <si>
    <t>Гонцов Миша</t>
  </si>
  <si>
    <t>Тутубалин Илья</t>
  </si>
  <si>
    <t>Сунцов Дима</t>
  </si>
  <si>
    <t>Иванов Андрей</t>
  </si>
  <si>
    <t>Ашихмин Максим</t>
  </si>
  <si>
    <t>Гузенко Артем</t>
  </si>
  <si>
    <t>Швец Степан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</si>
</sst>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Izhitsa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98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8" fillId="2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6" fillId="0" borderId="0" xfId="52" applyFont="1" applyAlignment="1">
      <alignment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5" fillId="0" borderId="0" xfId="52" applyFont="1" applyAlignment="1">
      <alignment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52" applyNumberFormat="1" applyFont="1" applyFill="1" applyBorder="1" applyAlignment="1">
      <alignment horizontal="center" vertical="center"/>
      <protection/>
    </xf>
    <xf numFmtId="2" fontId="0" fillId="0" borderId="14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52" applyNumberFormat="1" applyFont="1" applyFill="1" applyBorder="1" applyAlignment="1">
      <alignment horizontal="center" vertical="center"/>
      <protection/>
    </xf>
    <xf numFmtId="2" fontId="0" fillId="0" borderId="15" xfId="5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52" applyFont="1" applyFill="1" applyBorder="1" applyAlignment="1">
      <alignment horizontal="center"/>
      <protection/>
    </xf>
    <xf numFmtId="2" fontId="0" fillId="0" borderId="16" xfId="5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52" applyNumberFormat="1" applyFont="1" applyFill="1" applyBorder="1" applyAlignment="1">
      <alignment horizontal="center" vertical="center"/>
      <protection/>
    </xf>
    <xf numFmtId="2" fontId="0" fillId="0" borderId="20" xfId="52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2" fillId="24" borderId="0" xfId="0" applyFont="1" applyFill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2" fontId="0" fillId="0" borderId="0" xfId="5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52" applyFont="1" applyFill="1" applyBorder="1" applyAlignment="1">
      <alignment horizontal="center"/>
      <protection/>
    </xf>
    <xf numFmtId="2" fontId="0" fillId="0" borderId="23" xfId="52" applyNumberFormat="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0" fontId="6" fillId="0" borderId="12" xfId="52" applyFont="1" applyBorder="1" applyAlignment="1">
      <alignment vertical="center"/>
      <protection/>
    </xf>
    <xf numFmtId="0" fontId="0" fillId="0" borderId="26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20" fontId="0" fillId="0" borderId="17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20" fontId="0" fillId="0" borderId="27" xfId="0" applyNumberFormat="1" applyFont="1" applyBorder="1" applyAlignment="1">
      <alignment horizontal="justify" vertical="top" wrapText="1"/>
    </xf>
    <xf numFmtId="20" fontId="0" fillId="0" borderId="26" xfId="0" applyNumberFormat="1" applyFont="1" applyBorder="1" applyAlignment="1">
      <alignment horizontal="justify" vertical="top" wrapText="1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top" wrapText="1"/>
    </xf>
    <xf numFmtId="20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13" xfId="52" applyNumberFormat="1" applyFont="1" applyFill="1" applyBorder="1" applyAlignment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32" xfId="52" applyNumberFormat="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20" fontId="0" fillId="0" borderId="12" xfId="0" applyNumberFormat="1" applyFont="1" applyBorder="1" applyAlignment="1">
      <alignment horizontal="justify"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2" xfId="52" applyFont="1" applyBorder="1" applyAlignment="1">
      <alignment vertical="center"/>
      <protection/>
    </xf>
    <xf numFmtId="0" fontId="0" fillId="0" borderId="15" xfId="0" applyFont="1" applyBorder="1" applyAlignment="1">
      <alignment vertical="top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2" fontId="0" fillId="0" borderId="12" xfId="52" applyNumberFormat="1" applyFont="1" applyFill="1" applyBorder="1" applyAlignment="1">
      <alignment horizontal="center"/>
      <protection/>
    </xf>
    <xf numFmtId="20" fontId="0" fillId="0" borderId="12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justify" vertical="top" wrapText="1"/>
    </xf>
    <xf numFmtId="20" fontId="0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20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vertical="center"/>
    </xf>
    <xf numFmtId="0" fontId="0" fillId="0" borderId="25" xfId="0" applyNumberFormat="1" applyFont="1" applyFill="1" applyBorder="1" applyAlignment="1" applyProtection="1">
      <alignment horizontal="center"/>
      <protection/>
    </xf>
    <xf numFmtId="20" fontId="0" fillId="0" borderId="24" xfId="0" applyNumberFormat="1" applyFont="1" applyFill="1" applyBorder="1" applyAlignment="1" applyProtection="1">
      <alignment horizontal="center"/>
      <protection/>
    </xf>
    <xf numFmtId="20" fontId="0" fillId="0" borderId="14" xfId="0" applyNumberFormat="1" applyFont="1" applyBorder="1" applyAlignment="1">
      <alignment horizontal="justify" vertical="top" wrapText="1"/>
    </xf>
    <xf numFmtId="0" fontId="6" fillId="0" borderId="14" xfId="52" applyFont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6" fillId="0" borderId="12" xfId="52" applyFont="1" applyBorder="1" applyAlignment="1">
      <alignment/>
      <protection/>
    </xf>
    <xf numFmtId="0" fontId="12" fillId="0" borderId="26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20" fontId="0" fillId="0" borderId="33" xfId="0" applyNumberFormat="1" applyFont="1" applyBorder="1" applyAlignment="1">
      <alignment horizontal="center" vertical="top" wrapText="1"/>
    </xf>
    <xf numFmtId="20" fontId="0" fillId="0" borderId="26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52" applyFont="1" applyBorder="1" applyAlignment="1">
      <alignment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6" fillId="0" borderId="15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5" xfId="52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left" vertical="center"/>
    </xf>
    <xf numFmtId="0" fontId="16" fillId="0" borderId="12" xfId="52" applyNumberFormat="1" applyFont="1" applyFill="1" applyBorder="1" applyAlignment="1">
      <alignment horizontal="center" vertical="center"/>
      <protection/>
    </xf>
    <xf numFmtId="0" fontId="12" fillId="0" borderId="14" xfId="52" applyNumberFormat="1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52" applyFont="1" applyBorder="1" applyAlignment="1">
      <alignment horizontal="center" vertical="center"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top" wrapText="1"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52" applyFont="1" applyAlignment="1">
      <alignment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vertical="center"/>
      <protection/>
    </xf>
    <xf numFmtId="2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>
      <alignment horizontal="center" vertical="center"/>
    </xf>
    <xf numFmtId="0" fontId="12" fillId="0" borderId="18" xfId="52" applyFont="1" applyBorder="1" applyAlignment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2" fontId="10" fillId="0" borderId="16" xfId="52" applyNumberFormat="1" applyFont="1" applyFill="1" applyBorder="1" applyAlignment="1">
      <alignment horizontal="center" vertical="center"/>
      <protection/>
    </xf>
    <xf numFmtId="2" fontId="10" fillId="0" borderId="17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" fontId="12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12" fillId="0" borderId="27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7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 wrapText="1"/>
    </xf>
    <xf numFmtId="0" fontId="0" fillId="0" borderId="0" xfId="52" applyFont="1" applyAlignment="1">
      <alignment/>
      <protection/>
    </xf>
    <xf numFmtId="0" fontId="7" fillId="0" borderId="0" xfId="0" applyFont="1" applyAlignment="1">
      <alignment/>
    </xf>
    <xf numFmtId="2" fontId="7" fillId="0" borderId="0" xfId="0" applyNumberFormat="1" applyFont="1" applyFill="1" applyAlignment="1" applyProtection="1">
      <alignment horizontal="center"/>
      <protection/>
    </xf>
    <xf numFmtId="0" fontId="8" fillId="24" borderId="0" xfId="0" applyFont="1" applyFill="1" applyBorder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2" fillId="0" borderId="12" xfId="52" applyFont="1" applyBorder="1" applyAlignment="1">
      <alignment vertical="center"/>
      <protection/>
    </xf>
    <xf numFmtId="0" fontId="10" fillId="0" borderId="23" xfId="0" applyFont="1" applyFill="1" applyBorder="1" applyAlignment="1">
      <alignment vertical="center"/>
    </xf>
    <xf numFmtId="0" fontId="12" fillId="0" borderId="23" xfId="52" applyFont="1" applyFill="1" applyBorder="1" applyAlignment="1">
      <alignment horizontal="center" vertical="center"/>
      <protection/>
    </xf>
    <xf numFmtId="2" fontId="10" fillId="0" borderId="23" xfId="52" applyNumberFormat="1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2" fontId="10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top" wrapText="1"/>
    </xf>
    <xf numFmtId="0" fontId="17" fillId="0" borderId="36" xfId="0" applyNumberFormat="1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36" fillId="0" borderId="12" xfId="52" applyFont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173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6" xfId="52" applyFont="1" applyFill="1" applyBorder="1" applyAlignment="1">
      <alignment horizontal="center"/>
      <protection/>
    </xf>
    <xf numFmtId="173" fontId="4" fillId="0" borderId="16" xfId="52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52" applyFont="1" applyAlignment="1">
      <alignment vertical="center" wrapText="1"/>
      <protection/>
    </xf>
    <xf numFmtId="0" fontId="7" fillId="0" borderId="10" xfId="0" applyFont="1" applyBorder="1" applyAlignment="1">
      <alignment horizontal="left"/>
    </xf>
    <xf numFmtId="0" fontId="0" fillId="0" borderId="10" xfId="52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1" xfId="52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/>
    </xf>
    <xf numFmtId="0" fontId="0" fillId="0" borderId="12" xfId="52" applyNumberFormat="1" applyFont="1" applyFill="1" applyBorder="1" applyAlignment="1">
      <alignment horizontal="center" vertical="center"/>
      <protection/>
    </xf>
    <xf numFmtId="2" fontId="0" fillId="0" borderId="12" xfId="52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/>
    </xf>
    <xf numFmtId="0" fontId="0" fillId="0" borderId="16" xfId="52" applyFont="1" applyFill="1" applyBorder="1" applyAlignment="1">
      <alignment horizontal="center"/>
      <protection/>
    </xf>
    <xf numFmtId="2" fontId="0" fillId="0" borderId="16" xfId="5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 horizontal="right"/>
    </xf>
    <xf numFmtId="0" fontId="10" fillId="0" borderId="0" xfId="52" applyFont="1" applyAlignment="1">
      <alignment vertical="center"/>
      <protection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20" xfId="52" applyNumberFormat="1" applyFont="1" applyFill="1" applyBorder="1" applyAlignment="1">
      <alignment horizontal="center" vertical="center"/>
      <protection/>
    </xf>
    <xf numFmtId="2" fontId="12" fillId="0" borderId="20" xfId="52" applyNumberFormat="1" applyFont="1" applyFill="1" applyBorder="1" applyAlignment="1">
      <alignment horizontal="center" vertical="center"/>
      <protection/>
    </xf>
    <xf numFmtId="2" fontId="38" fillId="0" borderId="0" xfId="0" applyNumberFormat="1" applyFont="1" applyFill="1" applyAlignment="1" applyProtection="1">
      <alignment horizontal="center"/>
      <protection/>
    </xf>
    <xf numFmtId="0" fontId="12" fillId="0" borderId="0" xfId="52" applyFont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1" xfId="52" applyFont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/>
    </xf>
    <xf numFmtId="0" fontId="11" fillId="0" borderId="12" xfId="52" applyNumberFormat="1" applyFont="1" applyFill="1" applyBorder="1" applyAlignment="1">
      <alignment vertical="center"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2" fontId="11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2" xfId="52" applyFont="1" applyFill="1" applyBorder="1" applyAlignment="1">
      <alignment vertical="center"/>
      <protection/>
    </xf>
    <xf numFmtId="0" fontId="11" fillId="0" borderId="12" xfId="52" applyFont="1" applyBorder="1" applyAlignment="1">
      <alignment vertical="center"/>
      <protection/>
    </xf>
    <xf numFmtId="0" fontId="11" fillId="0" borderId="12" xfId="52" applyNumberFormat="1" applyFont="1" applyBorder="1" applyAlignment="1">
      <alignment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NumberFormat="1" applyFont="1" applyBorder="1" applyAlignment="1">
      <alignment vertical="top" wrapText="1"/>
    </xf>
    <xf numFmtId="0" fontId="11" fillId="0" borderId="12" xfId="0" applyNumberFormat="1" applyFont="1" applyFill="1" applyBorder="1" applyAlignment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vertical="center"/>
    </xf>
    <xf numFmtId="0" fontId="0" fillId="0" borderId="23" xfId="52" applyFont="1" applyFill="1" applyBorder="1" applyAlignment="1">
      <alignment horizontal="center" vertical="center"/>
      <protection/>
    </xf>
    <xf numFmtId="2" fontId="0" fillId="0" borderId="23" xfId="52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left" vertical="center"/>
    </xf>
    <xf numFmtId="17" fontId="0" fillId="0" borderId="12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0" fillId="0" borderId="24" xfId="0" applyFont="1" applyFill="1" applyBorder="1" applyAlignment="1">
      <alignment/>
    </xf>
    <xf numFmtId="0" fontId="0" fillId="0" borderId="23" xfId="52" applyFont="1" applyFill="1" applyBorder="1" applyAlignment="1">
      <alignment horizontal="center"/>
      <protection/>
    </xf>
    <xf numFmtId="2" fontId="0" fillId="0" borderId="23" xfId="52" applyNumberFormat="1" applyFont="1" applyFill="1" applyBorder="1" applyAlignment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horizontal="justify" vertical="top" wrapText="1"/>
    </xf>
    <xf numFmtId="20" fontId="0" fillId="0" borderId="27" xfId="0" applyNumberFormat="1" applyFont="1" applyBorder="1" applyAlignment="1">
      <alignment horizontal="justify" vertical="top" wrapText="1"/>
    </xf>
    <xf numFmtId="0" fontId="0" fillId="0" borderId="26" xfId="0" applyFont="1" applyBorder="1" applyAlignment="1">
      <alignment vertical="top" wrapText="1"/>
    </xf>
    <xf numFmtId="0" fontId="0" fillId="0" borderId="29" xfId="0" applyFont="1" applyBorder="1" applyAlignment="1">
      <alignment horizontal="justify" vertical="top" wrapText="1"/>
    </xf>
    <xf numFmtId="20" fontId="0" fillId="0" borderId="26" xfId="0" applyNumberFormat="1" applyFont="1" applyBorder="1" applyAlignment="1">
      <alignment horizontal="justify" vertical="top" wrapText="1"/>
    </xf>
    <xf numFmtId="0" fontId="0" fillId="0" borderId="21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 applyProtection="1">
      <alignment horizontal="center"/>
      <protection/>
    </xf>
    <xf numFmtId="0" fontId="0" fillId="0" borderId="45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center"/>
    </xf>
    <xf numFmtId="0" fontId="0" fillId="0" borderId="2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52" applyNumberFormat="1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11" fillId="0" borderId="12" xfId="52" applyNumberFormat="1" applyFont="1" applyFill="1" applyBorder="1" applyAlignment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52" applyFont="1" applyBorder="1" applyAlignment="1">
      <alignment horizontal="left" vertical="center"/>
      <protection/>
    </xf>
    <xf numFmtId="0" fontId="0" fillId="0" borderId="12" xfId="52" applyNumberFormat="1" applyFont="1" applyBorder="1" applyAlignment="1">
      <alignment horizontal="left" vertical="center"/>
      <protection/>
    </xf>
    <xf numFmtId="0" fontId="0" fillId="24" borderId="12" xfId="0" applyFont="1" applyFill="1" applyBorder="1" applyAlignment="1">
      <alignment horizontal="left" wrapText="1"/>
    </xf>
    <xf numFmtId="0" fontId="0" fillId="24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/>
      <protection/>
    </xf>
    <xf numFmtId="2" fontId="0" fillId="0" borderId="12" xfId="0" applyNumberFormat="1" applyFont="1" applyFill="1" applyBorder="1" applyAlignment="1" applyProtection="1">
      <alignment horizontal="left"/>
      <protection/>
    </xf>
    <xf numFmtId="0" fontId="11" fillId="24" borderId="12" xfId="0" applyFont="1" applyFill="1" applyBorder="1" applyAlignment="1">
      <alignment horizontal="left" wrapText="1"/>
    </xf>
    <xf numFmtId="0" fontId="11" fillId="24" borderId="12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/>
    </xf>
    <xf numFmtId="0" fontId="12" fillId="0" borderId="12" xfId="52" applyFont="1" applyBorder="1" applyAlignment="1">
      <alignment horizontal="left" vertical="center"/>
      <protection/>
    </xf>
    <xf numFmtId="0" fontId="12" fillId="0" borderId="15" xfId="52" applyFont="1" applyBorder="1" applyAlignment="1">
      <alignment horizontal="left" vertical="center"/>
      <protection/>
    </xf>
    <xf numFmtId="0" fontId="12" fillId="0" borderId="15" xfId="0" applyFont="1" applyFill="1" applyBorder="1" applyAlignment="1">
      <alignment horizontal="left" vertical="center"/>
    </xf>
    <xf numFmtId="0" fontId="12" fillId="24" borderId="12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textRotation="90" wrapText="1"/>
    </xf>
    <xf numFmtId="2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2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35" xfId="52" applyFont="1" applyBorder="1" applyAlignment="1">
      <alignment horizontal="center" vertical="center"/>
      <protection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13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/>
      <protection/>
    </xf>
    <xf numFmtId="0" fontId="19" fillId="0" borderId="35" xfId="52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37" fillId="24" borderId="0" xfId="0" applyFont="1" applyFill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right"/>
    </xf>
    <xf numFmtId="0" fontId="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57" xfId="52" applyFont="1" applyFill="1" applyBorder="1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left" vertical="center"/>
    </xf>
    <xf numFmtId="0" fontId="0" fillId="0" borderId="21" xfId="52" applyNumberFormat="1" applyFont="1" applyFill="1" applyBorder="1" applyAlignment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wrapText="1"/>
    </xf>
    <xf numFmtId="0" fontId="0" fillId="24" borderId="59" xfId="0" applyFont="1" applyFill="1" applyBorder="1" applyAlignment="1">
      <alignment horizontal="center" wrapText="1"/>
    </xf>
    <xf numFmtId="0" fontId="0" fillId="24" borderId="5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24" borderId="60" xfId="0" applyFont="1" applyFill="1" applyBorder="1" applyAlignment="1">
      <alignment wrapText="1"/>
    </xf>
    <xf numFmtId="0" fontId="0" fillId="24" borderId="61" xfId="0" applyFont="1" applyFill="1" applyBorder="1" applyAlignment="1">
      <alignment horizontal="center" wrapText="1"/>
    </xf>
    <xf numFmtId="0" fontId="0" fillId="24" borderId="6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24" borderId="60" xfId="0" applyFont="1" applyFill="1" applyBorder="1" applyAlignment="1">
      <alignment wrapText="1"/>
    </xf>
    <xf numFmtId="0" fontId="0" fillId="24" borderId="61" xfId="0" applyFont="1" applyFill="1" applyBorder="1" applyAlignment="1">
      <alignment horizontal="center" wrapText="1"/>
    </xf>
    <xf numFmtId="0" fontId="0" fillId="24" borderId="6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wrapText="1"/>
    </xf>
    <xf numFmtId="0" fontId="11" fillId="24" borderId="60" xfId="0" applyFont="1" applyFill="1" applyBorder="1" applyAlignment="1">
      <alignment wrapText="1"/>
    </xf>
    <xf numFmtId="0" fontId="11" fillId="24" borderId="61" xfId="0" applyFont="1" applyFill="1" applyBorder="1" applyAlignment="1">
      <alignment horizontal="center" wrapText="1"/>
    </xf>
    <xf numFmtId="0" fontId="11" fillId="24" borderId="60" xfId="0" applyFont="1" applyFill="1" applyBorder="1" applyAlignment="1">
      <alignment horizontal="center" vertical="top" wrapText="1"/>
    </xf>
    <xf numFmtId="0" fontId="11" fillId="24" borderId="6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4;&#1077;&#1085;&#1100;%20&#1050;&#1086;&#1089;&#1084;&#1086;&#1085;&#1072;&#1074;&#1090;&#1080;&#1082;&#1080;%202016%20&#1086;&#1089;&#1085;%20&#1087;&#1086;%20&#1075;&#1088;&#1091;&#1087;&#1087;&#1072;&#1084;%20(&#1052;&#1072;&#1088;&#1080;&#1085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афон"/>
      <sheetName val="к.мальчики"/>
      <sheetName val="к.девочки"/>
      <sheetName val="Просница"/>
      <sheetName val="Торфян"/>
      <sheetName val="Филейка"/>
      <sheetName val="Соколовка."/>
      <sheetName val="К-Ч Юность"/>
      <sheetName val="Нов.зв."/>
      <sheetName val="ВятГГУ"/>
      <sheetName val="Филейка-1"/>
      <sheetName val="Шк№39"/>
      <sheetName val="Советск 1 "/>
      <sheetName val="Татарстан"/>
      <sheetName val="Советск 2"/>
      <sheetName val="Тужа"/>
      <sheetName val="КоэфКомОчно взрослые"/>
      <sheetName val="КоэфКомОчно дети"/>
      <sheetName val="КоэфКом ФКУ"/>
      <sheetName val="ФКУ ИК сводный"/>
      <sheetName val="ФКУ ИК - 29"/>
      <sheetName val="ФКУ ИК - 21"/>
      <sheetName val="ФКУ ИК - 5"/>
      <sheetName val="ФКУ ИК - 6"/>
      <sheetName val="ФКУ КП - 32"/>
      <sheetName val="СИЗО -1"/>
      <sheetName val="СИЗО- 2"/>
      <sheetName val=" СИЗО- 3)"/>
      <sheetName val="ФКУ ИК-3"/>
      <sheetName val="ФКУ ИК- 20"/>
      <sheetName val="ФКУ ИК- 11 "/>
      <sheetName val="ФКУ ИК- 9"/>
      <sheetName val="ФКУ ИК- 9 (2)"/>
      <sheetName val="ФКУ ИК - 17"/>
      <sheetName val="ФКУ КП- 19"/>
      <sheetName val="Киров ЦВСНП"/>
      <sheetName val="Мдо13"/>
      <sheetName val="М14-15"/>
      <sheetName val="М16-18"/>
      <sheetName val="М19-49"/>
      <sheetName val="М50-59"/>
      <sheetName val="М 70 "/>
      <sheetName val="Ддо13"/>
      <sheetName val="Д14-18"/>
      <sheetName val="ж"/>
    </sheetNames>
    <sheetDataSet>
      <sheetData sheetId="4">
        <row r="24">
          <cell r="C24">
            <v>483.3</v>
          </cell>
          <cell r="G24">
            <v>28806</v>
          </cell>
        </row>
      </sheetData>
      <sheetData sheetId="5">
        <row r="25">
          <cell r="C25">
            <v>420</v>
          </cell>
          <cell r="G25">
            <v>25500</v>
          </cell>
        </row>
      </sheetData>
      <sheetData sheetId="6">
        <row r="25">
          <cell r="C25">
            <v>642</v>
          </cell>
          <cell r="G25">
            <v>37248</v>
          </cell>
        </row>
      </sheetData>
      <sheetData sheetId="10">
        <row r="25">
          <cell r="C25">
            <v>489</v>
          </cell>
          <cell r="G25">
            <v>24640</v>
          </cell>
        </row>
      </sheetData>
      <sheetData sheetId="11">
        <row r="25">
          <cell r="C25">
            <v>432.1</v>
          </cell>
          <cell r="G25">
            <v>19970.5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Normal="104" zoomScaleSheetLayoutView="100" zoomScalePageLayoutView="0" workbookViewId="0" topLeftCell="A1">
      <selection activeCell="A14" sqref="A14:L19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50390625" style="1" customWidth="1"/>
    <col min="5" max="5" width="15.50390625" style="1" customWidth="1"/>
    <col min="6" max="6" width="6.50390625" style="1" customWidth="1"/>
    <col min="7" max="7" width="9.375" style="1" customWidth="1"/>
    <col min="8" max="8" width="9.125" style="1" customWidth="1"/>
    <col min="9" max="9" width="11.125" style="1" customWidth="1"/>
    <col min="10" max="10" width="10.25390625" style="1" customWidth="1"/>
    <col min="11" max="11" width="4.375" style="3" customWidth="1"/>
    <col min="12" max="12" width="20.25390625" style="1" customWidth="1"/>
    <col min="13" max="16384" width="8.00390625" style="1" customWidth="1"/>
  </cols>
  <sheetData>
    <row r="1" spans="1:12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5.75" customHeight="1">
      <c r="A4" s="438" t="s">
        <v>0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</row>
    <row r="5" spans="1:12" ht="54.75" customHeight="1">
      <c r="A5" s="36"/>
      <c r="B5" s="439" t="s">
        <v>243</v>
      </c>
      <c r="C5" s="440"/>
      <c r="D5" s="440"/>
      <c r="E5" s="440"/>
      <c r="F5" s="440"/>
      <c r="G5" s="440"/>
      <c r="H5" s="440"/>
      <c r="I5" s="440"/>
      <c r="J5" s="440"/>
      <c r="K5" s="440"/>
      <c r="L5" s="29"/>
    </row>
    <row r="6" spans="1:12" s="42" customFormat="1" ht="33" customHeight="1">
      <c r="A6" s="40" t="s">
        <v>133</v>
      </c>
      <c r="B6" s="434" t="s">
        <v>25</v>
      </c>
      <c r="C6" s="435"/>
      <c r="D6" s="435"/>
      <c r="E6" s="435"/>
      <c r="F6" s="435"/>
      <c r="G6" s="435"/>
      <c r="H6" s="435"/>
      <c r="I6" s="435"/>
      <c r="J6" s="435"/>
      <c r="K6" s="435"/>
      <c r="L6" s="41" t="s">
        <v>42</v>
      </c>
    </row>
    <row r="7" spans="1:12" ht="8.25" customHeight="1" thickBot="1">
      <c r="A7" s="31"/>
      <c r="B7" s="31"/>
      <c r="C7" s="32"/>
      <c r="D7" s="30"/>
      <c r="E7" s="30"/>
      <c r="F7" s="29"/>
      <c r="G7" s="30"/>
      <c r="H7" s="30"/>
      <c r="I7" s="30"/>
      <c r="J7" s="30"/>
      <c r="K7" s="30"/>
      <c r="L7" s="30"/>
    </row>
    <row r="8" spans="1:12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4" t="s">
        <v>3</v>
      </c>
      <c r="F8" s="447" t="s">
        <v>9</v>
      </c>
      <c r="G8" s="448" t="s">
        <v>29</v>
      </c>
      <c r="H8" s="448" t="s">
        <v>11</v>
      </c>
      <c r="I8" s="451" t="s">
        <v>13</v>
      </c>
      <c r="J8" s="454" t="s">
        <v>10</v>
      </c>
      <c r="K8" s="441" t="s">
        <v>4</v>
      </c>
      <c r="L8" s="431" t="s">
        <v>6</v>
      </c>
    </row>
    <row r="9" spans="1:12" ht="16.5" customHeight="1">
      <c r="A9" s="456"/>
      <c r="B9" s="445"/>
      <c r="C9" s="459"/>
      <c r="D9" s="449"/>
      <c r="E9" s="445"/>
      <c r="F9" s="445"/>
      <c r="G9" s="430"/>
      <c r="H9" s="449"/>
      <c r="I9" s="452"/>
      <c r="J9" s="449"/>
      <c r="K9" s="442"/>
      <c r="L9" s="432"/>
    </row>
    <row r="10" spans="1:12" ht="16.5" customHeight="1">
      <c r="A10" s="456"/>
      <c r="B10" s="445"/>
      <c r="C10" s="459"/>
      <c r="D10" s="449"/>
      <c r="E10" s="445"/>
      <c r="F10" s="445"/>
      <c r="G10" s="430"/>
      <c r="H10" s="449"/>
      <c r="I10" s="452"/>
      <c r="J10" s="449"/>
      <c r="K10" s="442"/>
      <c r="L10" s="432"/>
    </row>
    <row r="11" spans="1:12" ht="16.5" customHeight="1">
      <c r="A11" s="456"/>
      <c r="B11" s="445"/>
      <c r="C11" s="459"/>
      <c r="D11" s="449"/>
      <c r="E11" s="445"/>
      <c r="F11" s="445"/>
      <c r="G11" s="430"/>
      <c r="H11" s="449"/>
      <c r="I11" s="452"/>
      <c r="J11" s="449"/>
      <c r="K11" s="442"/>
      <c r="L11" s="432"/>
    </row>
    <row r="12" spans="1:12" ht="16.5" customHeight="1">
      <c r="A12" s="456"/>
      <c r="B12" s="445"/>
      <c r="C12" s="459"/>
      <c r="D12" s="449"/>
      <c r="E12" s="445"/>
      <c r="F12" s="445"/>
      <c r="G12" s="430"/>
      <c r="H12" s="449"/>
      <c r="I12" s="452"/>
      <c r="J12" s="449"/>
      <c r="K12" s="442"/>
      <c r="L12" s="432"/>
    </row>
    <row r="13" spans="1:12" ht="16.5" customHeight="1" thickBot="1">
      <c r="A13" s="457"/>
      <c r="B13" s="446"/>
      <c r="C13" s="429"/>
      <c r="D13" s="450"/>
      <c r="E13" s="446"/>
      <c r="F13" s="446"/>
      <c r="G13" s="428"/>
      <c r="H13" s="450"/>
      <c r="I13" s="453"/>
      <c r="J13" s="450"/>
      <c r="K13" s="443"/>
      <c r="L13" s="433"/>
    </row>
    <row r="14" spans="1:12" s="4" customFormat="1" ht="22.5" customHeight="1">
      <c r="A14" s="360" t="s">
        <v>69</v>
      </c>
      <c r="B14" s="313">
        <v>1967</v>
      </c>
      <c r="C14" s="314">
        <v>82.5</v>
      </c>
      <c r="D14" s="303" t="s">
        <v>20</v>
      </c>
      <c r="E14" s="303" t="s">
        <v>125</v>
      </c>
      <c r="F14" s="545">
        <v>16</v>
      </c>
      <c r="G14" s="545">
        <v>2543</v>
      </c>
      <c r="H14" s="545">
        <f aca="true" t="shared" si="0" ref="H14:H19">SUM(F14*G14)</f>
        <v>40688</v>
      </c>
      <c r="I14" s="545">
        <v>108</v>
      </c>
      <c r="J14" s="546">
        <f aca="true" t="shared" si="1" ref="J14:J19">H14/C14</f>
        <v>493.1878787878788</v>
      </c>
      <c r="K14" s="547">
        <v>1</v>
      </c>
      <c r="L14" s="48" t="s">
        <v>70</v>
      </c>
    </row>
    <row r="15" spans="1:12" s="4" customFormat="1" ht="24" customHeight="1">
      <c r="A15" s="35" t="s">
        <v>174</v>
      </c>
      <c r="B15" s="28">
        <v>1984</v>
      </c>
      <c r="C15" s="25">
        <v>80</v>
      </c>
      <c r="D15" s="26">
        <v>1</v>
      </c>
      <c r="E15" s="26" t="s">
        <v>175</v>
      </c>
      <c r="F15" s="548">
        <v>16</v>
      </c>
      <c r="G15" s="548">
        <v>2361</v>
      </c>
      <c r="H15" s="548">
        <f t="shared" si="0"/>
        <v>37776</v>
      </c>
      <c r="I15" s="548">
        <v>108</v>
      </c>
      <c r="J15" s="549">
        <f t="shared" si="1"/>
        <v>472.2</v>
      </c>
      <c r="K15" s="550">
        <v>2</v>
      </c>
      <c r="L15" s="276" t="s">
        <v>70</v>
      </c>
    </row>
    <row r="16" spans="1:12" s="4" customFormat="1" ht="21" customHeight="1">
      <c r="A16" s="360" t="s">
        <v>45</v>
      </c>
      <c r="B16" s="313">
        <v>1968</v>
      </c>
      <c r="C16" s="314">
        <v>70</v>
      </c>
      <c r="D16" s="303">
        <v>2</v>
      </c>
      <c r="E16" s="303" t="s">
        <v>277</v>
      </c>
      <c r="F16" s="545">
        <v>16</v>
      </c>
      <c r="G16" s="545">
        <v>1123</v>
      </c>
      <c r="H16" s="545">
        <f t="shared" si="0"/>
        <v>17968</v>
      </c>
      <c r="I16" s="545">
        <v>60</v>
      </c>
      <c r="J16" s="546">
        <f t="shared" si="1"/>
        <v>256.6857142857143</v>
      </c>
      <c r="K16" s="547">
        <v>3</v>
      </c>
      <c r="L16" s="48" t="s">
        <v>17</v>
      </c>
    </row>
    <row r="17" spans="1:12" s="4" customFormat="1" ht="21" customHeight="1">
      <c r="A17" s="35" t="s">
        <v>320</v>
      </c>
      <c r="B17" s="24">
        <v>1947</v>
      </c>
      <c r="C17" s="25">
        <v>85</v>
      </c>
      <c r="D17" s="26" t="s">
        <v>20</v>
      </c>
      <c r="E17" s="26" t="s">
        <v>321</v>
      </c>
      <c r="F17" s="548">
        <v>16</v>
      </c>
      <c r="G17" s="548">
        <v>920</v>
      </c>
      <c r="H17" s="548">
        <f t="shared" si="0"/>
        <v>14720</v>
      </c>
      <c r="I17" s="548">
        <v>60</v>
      </c>
      <c r="J17" s="549">
        <f t="shared" si="1"/>
        <v>173.1764705882353</v>
      </c>
      <c r="K17" s="550">
        <v>4</v>
      </c>
      <c r="L17" s="276" t="s">
        <v>70</v>
      </c>
    </row>
    <row r="18" spans="1:12" s="4" customFormat="1" ht="23.25" customHeight="1">
      <c r="A18" s="360" t="s">
        <v>123</v>
      </c>
      <c r="B18" s="313">
        <v>1959</v>
      </c>
      <c r="C18" s="314">
        <v>73</v>
      </c>
      <c r="D18" s="303">
        <v>1</v>
      </c>
      <c r="E18" s="303" t="s">
        <v>126</v>
      </c>
      <c r="F18" s="545">
        <v>16</v>
      </c>
      <c r="G18" s="545">
        <v>715</v>
      </c>
      <c r="H18" s="545">
        <f t="shared" si="0"/>
        <v>11440</v>
      </c>
      <c r="I18" s="545">
        <v>30</v>
      </c>
      <c r="J18" s="546">
        <f t="shared" si="1"/>
        <v>156.7123287671233</v>
      </c>
      <c r="K18" s="547">
        <v>5</v>
      </c>
      <c r="L18" s="48" t="s">
        <v>70</v>
      </c>
    </row>
    <row r="19" spans="1:12" s="4" customFormat="1" ht="21" customHeight="1">
      <c r="A19" s="35" t="s">
        <v>319</v>
      </c>
      <c r="B19" s="24">
        <v>1951</v>
      </c>
      <c r="C19" s="25">
        <v>78</v>
      </c>
      <c r="D19" s="26" t="s">
        <v>20</v>
      </c>
      <c r="E19" s="26" t="s">
        <v>261</v>
      </c>
      <c r="F19" s="548">
        <v>12</v>
      </c>
      <c r="G19" s="548">
        <v>1053</v>
      </c>
      <c r="H19" s="548">
        <f t="shared" si="0"/>
        <v>12636</v>
      </c>
      <c r="I19" s="548">
        <v>60</v>
      </c>
      <c r="J19" s="549">
        <f t="shared" si="1"/>
        <v>162</v>
      </c>
      <c r="K19" s="550">
        <v>6</v>
      </c>
      <c r="L19" s="276" t="s">
        <v>70</v>
      </c>
    </row>
    <row r="20" spans="1:12" s="39" customFormat="1" ht="19.5" customHeight="1">
      <c r="A20" s="17"/>
      <c r="B20" s="5"/>
      <c r="C20" s="5"/>
      <c r="D20" s="5"/>
      <c r="E20" s="5"/>
      <c r="F20" s="5"/>
      <c r="G20" s="5"/>
      <c r="H20" s="5"/>
      <c r="I20" s="5"/>
      <c r="J20" s="5"/>
      <c r="K20" s="18"/>
      <c r="L20" s="5"/>
    </row>
    <row r="21" spans="1:12" ht="22.5" customHeight="1">
      <c r="A21" s="541" t="s">
        <v>1</v>
      </c>
      <c r="B21" s="541"/>
      <c r="C21" s="542"/>
      <c r="D21" s="362"/>
      <c r="E21" s="362"/>
      <c r="F21" s="362"/>
      <c r="G21" s="362" t="s">
        <v>2</v>
      </c>
      <c r="H21" s="362"/>
      <c r="I21" s="362"/>
      <c r="J21" s="16"/>
      <c r="K21" s="22"/>
      <c r="L21" s="5"/>
    </row>
    <row r="22" spans="1:12" s="4" customFormat="1" ht="33" customHeight="1">
      <c r="A22" s="543" t="s">
        <v>62</v>
      </c>
      <c r="B22" s="544"/>
      <c r="C22" s="544"/>
      <c r="D22" s="544"/>
      <c r="E22" s="544"/>
      <c r="F22" s="363"/>
      <c r="G22" s="363" t="s">
        <v>129</v>
      </c>
      <c r="H22" s="363"/>
      <c r="I22" s="363"/>
      <c r="J22" s="21"/>
      <c r="K22" s="23"/>
      <c r="L22" s="5"/>
    </row>
    <row r="23" spans="1:12" s="4" customFormat="1" ht="24.75" customHeight="1">
      <c r="A23" s="2"/>
      <c r="B23" s="11"/>
      <c r="C23" s="12"/>
      <c r="D23" s="12"/>
      <c r="E23" s="12"/>
      <c r="F23" s="13"/>
      <c r="G23" s="13"/>
      <c r="H23" s="13"/>
      <c r="I23" s="13"/>
      <c r="J23" s="13"/>
      <c r="K23" s="3"/>
      <c r="L23" s="1"/>
    </row>
    <row r="24" spans="1:12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</row>
    <row r="25" ht="18" customHeight="1"/>
    <row r="26" spans="1:12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</row>
    <row r="27" ht="18" customHeight="1"/>
    <row r="28" spans="1:12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3"/>
      <c r="L28" s="1"/>
    </row>
    <row r="29" spans="1:12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</row>
    <row r="30" spans="1:12" s="4" customFormat="1" ht="12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12" s="5" customFormat="1" ht="22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</row>
    <row r="38" ht="22.5" customHeight="1"/>
  </sheetData>
  <sheetProtection/>
  <mergeCells count="17">
    <mergeCell ref="I8:I13"/>
    <mergeCell ref="J8:J13"/>
    <mergeCell ref="A8:A13"/>
    <mergeCell ref="B8:B13"/>
    <mergeCell ref="C8:C13"/>
    <mergeCell ref="D8:D13"/>
    <mergeCell ref="G8:G13"/>
    <mergeCell ref="L8:L13"/>
    <mergeCell ref="B6:K6"/>
    <mergeCell ref="A1:L1"/>
    <mergeCell ref="A2:L2"/>
    <mergeCell ref="A4:L4"/>
    <mergeCell ref="B5:K5"/>
    <mergeCell ref="K8:K13"/>
    <mergeCell ref="E8:E13"/>
    <mergeCell ref="F8:F13"/>
    <mergeCell ref="H8:H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22">
      <selection activeCell="A27" sqref="A27:I28"/>
    </sheetView>
  </sheetViews>
  <sheetFormatPr defaultColWidth="8.00390625" defaultRowHeight="15.75"/>
  <cols>
    <col min="1" max="1" width="20.7539062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15"/>
      <c r="B3" s="246"/>
      <c r="C3" s="246"/>
      <c r="D3" s="246"/>
      <c r="E3" s="246"/>
      <c r="F3" s="246"/>
      <c r="G3" s="246"/>
      <c r="H3" s="246"/>
      <c r="I3" s="246"/>
      <c r="J3" s="246"/>
      <c r="K3" s="15"/>
    </row>
    <row r="4" spans="1:11" ht="72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1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42" customHeight="1" thickBot="1">
      <c r="A7" s="31"/>
      <c r="B7" s="467" t="s">
        <v>171</v>
      </c>
      <c r="C7" s="467"/>
      <c r="D7" s="467"/>
      <c r="E7" s="467"/>
      <c r="F7" s="467"/>
      <c r="G7" s="467"/>
      <c r="H7" s="467"/>
      <c r="I7" s="467"/>
      <c r="J7" s="467"/>
      <c r="K7" s="173" t="s">
        <v>230</v>
      </c>
    </row>
    <row r="8" spans="1:11" ht="16.5" customHeight="1">
      <c r="A8" s="497" t="s">
        <v>5</v>
      </c>
      <c r="B8" s="502" t="s">
        <v>7</v>
      </c>
      <c r="C8" s="503" t="s">
        <v>8</v>
      </c>
      <c r="D8" s="454" t="s">
        <v>32</v>
      </c>
      <c r="E8" s="502" t="s">
        <v>9</v>
      </c>
      <c r="F8" s="448" t="s">
        <v>29</v>
      </c>
      <c r="G8" s="506" t="s">
        <v>11</v>
      </c>
      <c r="H8" s="497" t="s">
        <v>13</v>
      </c>
      <c r="I8" s="454" t="s">
        <v>10</v>
      </c>
      <c r="J8" s="491" t="s">
        <v>4</v>
      </c>
      <c r="K8" s="494" t="s">
        <v>6</v>
      </c>
    </row>
    <row r="9" spans="1:11" ht="16.5" customHeight="1">
      <c r="A9" s="498"/>
      <c r="B9" s="495"/>
      <c r="C9" s="504"/>
      <c r="D9" s="449"/>
      <c r="E9" s="495"/>
      <c r="F9" s="430"/>
      <c r="G9" s="507"/>
      <c r="H9" s="500"/>
      <c r="I9" s="449"/>
      <c r="J9" s="492"/>
      <c r="K9" s="495"/>
    </row>
    <row r="10" spans="1:11" ht="16.5" customHeight="1">
      <c r="A10" s="498"/>
      <c r="B10" s="495"/>
      <c r="C10" s="504"/>
      <c r="D10" s="449"/>
      <c r="E10" s="495"/>
      <c r="F10" s="430"/>
      <c r="G10" s="507"/>
      <c r="H10" s="500"/>
      <c r="I10" s="449"/>
      <c r="J10" s="492"/>
      <c r="K10" s="495"/>
    </row>
    <row r="11" spans="1:11" ht="16.5" customHeight="1">
      <c r="A11" s="498"/>
      <c r="B11" s="495"/>
      <c r="C11" s="504"/>
      <c r="D11" s="449"/>
      <c r="E11" s="495"/>
      <c r="F11" s="430"/>
      <c r="G11" s="507"/>
      <c r="H11" s="500"/>
      <c r="I11" s="449"/>
      <c r="J11" s="492"/>
      <c r="K11" s="495"/>
    </row>
    <row r="12" spans="1:11" ht="16.5" customHeight="1">
      <c r="A12" s="498"/>
      <c r="B12" s="495"/>
      <c r="C12" s="504"/>
      <c r="D12" s="449"/>
      <c r="E12" s="495"/>
      <c r="F12" s="430"/>
      <c r="G12" s="507"/>
      <c r="H12" s="500"/>
      <c r="I12" s="449"/>
      <c r="J12" s="492"/>
      <c r="K12" s="495"/>
    </row>
    <row r="13" spans="1:11" ht="16.5" customHeight="1" thickBot="1">
      <c r="A13" s="499"/>
      <c r="B13" s="496"/>
      <c r="C13" s="505"/>
      <c r="D13" s="450"/>
      <c r="E13" s="496"/>
      <c r="F13" s="428"/>
      <c r="G13" s="508"/>
      <c r="H13" s="501"/>
      <c r="I13" s="450"/>
      <c r="J13" s="493"/>
      <c r="K13" s="496"/>
    </row>
    <row r="14" spans="1:11" s="4" customFormat="1" ht="22.5" customHeight="1">
      <c r="A14" s="251" t="s">
        <v>207</v>
      </c>
      <c r="B14" s="252">
        <v>2005</v>
      </c>
      <c r="C14" s="270">
        <v>35</v>
      </c>
      <c r="D14" s="252"/>
      <c r="E14" s="196">
        <v>10</v>
      </c>
      <c r="F14" s="196">
        <v>264</v>
      </c>
      <c r="G14" s="193">
        <f aca="true" t="shared" si="0" ref="G14:G24">E14*F14</f>
        <v>2640</v>
      </c>
      <c r="H14" s="193">
        <v>10</v>
      </c>
      <c r="I14" s="187">
        <f aca="true" t="shared" si="1" ref="I14:I25">G14/C14</f>
        <v>75.42857142857143</v>
      </c>
      <c r="J14" s="195"/>
      <c r="K14" s="176" t="s">
        <v>170</v>
      </c>
    </row>
    <row r="15" spans="1:11" s="4" customFormat="1" ht="22.5" customHeight="1">
      <c r="A15" s="251" t="s">
        <v>208</v>
      </c>
      <c r="B15" s="252">
        <v>1997</v>
      </c>
      <c r="C15" s="270">
        <v>74.5</v>
      </c>
      <c r="D15" s="175"/>
      <c r="E15" s="193">
        <v>16</v>
      </c>
      <c r="F15" s="193">
        <v>221</v>
      </c>
      <c r="G15" s="193">
        <f t="shared" si="0"/>
        <v>3536</v>
      </c>
      <c r="H15" s="193">
        <v>10</v>
      </c>
      <c r="I15" s="187">
        <f t="shared" si="1"/>
        <v>47.46308724832215</v>
      </c>
      <c r="J15" s="195"/>
      <c r="K15" s="176" t="s">
        <v>170</v>
      </c>
    </row>
    <row r="16" spans="1:11" s="4" customFormat="1" ht="23.25" customHeight="1">
      <c r="A16" s="251" t="s">
        <v>209</v>
      </c>
      <c r="B16" s="252">
        <v>1966</v>
      </c>
      <c r="C16" s="270">
        <v>79.6</v>
      </c>
      <c r="D16" s="175"/>
      <c r="E16" s="193">
        <v>18</v>
      </c>
      <c r="F16" s="193">
        <v>223</v>
      </c>
      <c r="G16" s="193">
        <f t="shared" si="0"/>
        <v>4014</v>
      </c>
      <c r="H16" s="193">
        <v>10</v>
      </c>
      <c r="I16" s="187">
        <f t="shared" si="1"/>
        <v>50.42713567839196</v>
      </c>
      <c r="J16" s="195"/>
      <c r="K16" s="176" t="s">
        <v>170</v>
      </c>
    </row>
    <row r="17" spans="1:11" ht="27.75" customHeight="1">
      <c r="A17" s="251" t="s">
        <v>217</v>
      </c>
      <c r="B17" s="252">
        <v>1996</v>
      </c>
      <c r="C17" s="271">
        <v>74.2</v>
      </c>
      <c r="D17" s="181"/>
      <c r="E17" s="196">
        <v>18</v>
      </c>
      <c r="F17" s="193">
        <v>213</v>
      </c>
      <c r="G17" s="193">
        <f t="shared" si="0"/>
        <v>3834</v>
      </c>
      <c r="H17" s="193">
        <v>10</v>
      </c>
      <c r="I17" s="187">
        <f t="shared" si="1"/>
        <v>51.671159029649594</v>
      </c>
      <c r="J17" s="195"/>
      <c r="K17" s="176" t="s">
        <v>170</v>
      </c>
    </row>
    <row r="18" spans="1:11" s="4" customFormat="1" ht="21.75" customHeight="1">
      <c r="A18" s="273" t="s">
        <v>210</v>
      </c>
      <c r="B18" s="254">
        <v>1995</v>
      </c>
      <c r="C18" s="272">
        <v>74.1</v>
      </c>
      <c r="D18" s="175"/>
      <c r="E18" s="193">
        <v>18</v>
      </c>
      <c r="F18" s="193">
        <v>190</v>
      </c>
      <c r="G18" s="193">
        <f t="shared" si="0"/>
        <v>3420</v>
      </c>
      <c r="H18" s="193">
        <v>10</v>
      </c>
      <c r="I18" s="187">
        <f t="shared" si="1"/>
        <v>46.15384615384616</v>
      </c>
      <c r="J18" s="195"/>
      <c r="K18" s="176" t="s">
        <v>170</v>
      </c>
    </row>
    <row r="19" spans="1:11" s="4" customFormat="1" ht="23.25" customHeight="1">
      <c r="A19" s="230" t="s">
        <v>211</v>
      </c>
      <c r="B19" s="227">
        <v>1972</v>
      </c>
      <c r="C19" s="226">
        <v>64.9</v>
      </c>
      <c r="D19" s="179"/>
      <c r="E19" s="179">
        <v>16</v>
      </c>
      <c r="F19" s="193">
        <v>203</v>
      </c>
      <c r="G19" s="193">
        <f t="shared" si="0"/>
        <v>3248</v>
      </c>
      <c r="H19" s="193">
        <v>10</v>
      </c>
      <c r="I19" s="187">
        <f t="shared" si="1"/>
        <v>50.0462249614792</v>
      </c>
      <c r="J19" s="195"/>
      <c r="K19" s="176" t="s">
        <v>170</v>
      </c>
    </row>
    <row r="20" spans="1:11" ht="23.25" customHeight="1">
      <c r="A20" s="274" t="s">
        <v>212</v>
      </c>
      <c r="B20" s="254">
        <v>1996</v>
      </c>
      <c r="C20" s="272">
        <v>63</v>
      </c>
      <c r="D20" s="175"/>
      <c r="E20" s="193">
        <v>16</v>
      </c>
      <c r="F20" s="193">
        <v>212</v>
      </c>
      <c r="G20" s="193">
        <f t="shared" si="0"/>
        <v>3392</v>
      </c>
      <c r="H20" s="193">
        <v>10</v>
      </c>
      <c r="I20" s="187">
        <f t="shared" si="1"/>
        <v>53.84126984126984</v>
      </c>
      <c r="J20" s="195"/>
      <c r="K20" s="176" t="s">
        <v>170</v>
      </c>
    </row>
    <row r="21" spans="1:11" s="4" customFormat="1" ht="23.25" customHeight="1">
      <c r="A21" s="251" t="s">
        <v>213</v>
      </c>
      <c r="B21" s="254">
        <v>1993</v>
      </c>
      <c r="C21" s="272">
        <v>72.2</v>
      </c>
      <c r="D21" s="175"/>
      <c r="E21" s="234">
        <v>24</v>
      </c>
      <c r="F21" s="234">
        <v>218</v>
      </c>
      <c r="G21" s="193">
        <f t="shared" si="0"/>
        <v>5232</v>
      </c>
      <c r="H21" s="193">
        <v>10</v>
      </c>
      <c r="I21" s="187">
        <f t="shared" si="1"/>
        <v>72.46537396121883</v>
      </c>
      <c r="J21" s="195"/>
      <c r="K21" s="176" t="s">
        <v>170</v>
      </c>
    </row>
    <row r="22" spans="1:11" s="4" customFormat="1" ht="21" customHeight="1">
      <c r="A22" s="251" t="s">
        <v>214</v>
      </c>
      <c r="B22" s="254">
        <v>1997</v>
      </c>
      <c r="C22" s="272">
        <v>76.5</v>
      </c>
      <c r="D22" s="175"/>
      <c r="E22" s="193">
        <v>20</v>
      </c>
      <c r="F22" s="193">
        <v>174</v>
      </c>
      <c r="G22" s="193">
        <f t="shared" si="0"/>
        <v>3480</v>
      </c>
      <c r="H22" s="193">
        <v>10</v>
      </c>
      <c r="I22" s="187">
        <f t="shared" si="1"/>
        <v>45.490196078431374</v>
      </c>
      <c r="J22" s="195"/>
      <c r="K22" s="176" t="s">
        <v>170</v>
      </c>
    </row>
    <row r="23" spans="1:11" s="4" customFormat="1" ht="23.25" customHeight="1">
      <c r="A23" s="251" t="s">
        <v>215</v>
      </c>
      <c r="B23" s="254">
        <v>1996</v>
      </c>
      <c r="C23" s="272">
        <v>86.9</v>
      </c>
      <c r="D23" s="175"/>
      <c r="E23" s="193">
        <v>24</v>
      </c>
      <c r="F23" s="193">
        <v>201</v>
      </c>
      <c r="G23" s="193">
        <f t="shared" si="0"/>
        <v>4824</v>
      </c>
      <c r="H23" s="193">
        <v>10</v>
      </c>
      <c r="I23" s="187">
        <f t="shared" si="1"/>
        <v>55.512082853855</v>
      </c>
      <c r="J23" s="195"/>
      <c r="K23" s="176" t="s">
        <v>170</v>
      </c>
    </row>
    <row r="24" spans="1:11" s="4" customFormat="1" ht="25.5" customHeight="1" thickBot="1">
      <c r="A24" s="253" t="s">
        <v>216</v>
      </c>
      <c r="B24" s="201">
        <v>1990</v>
      </c>
      <c r="C24" s="201">
        <v>60</v>
      </c>
      <c r="D24" s="202"/>
      <c r="E24" s="235">
        <v>20</v>
      </c>
      <c r="F24" s="235">
        <v>146</v>
      </c>
      <c r="G24" s="235">
        <f t="shared" si="0"/>
        <v>2920</v>
      </c>
      <c r="H24" s="193">
        <v>8</v>
      </c>
      <c r="I24" s="187">
        <f t="shared" si="1"/>
        <v>48.666666666666664</v>
      </c>
      <c r="J24" s="204"/>
      <c r="K24" s="176" t="s">
        <v>170</v>
      </c>
    </row>
    <row r="25" spans="1:11" s="39" customFormat="1" ht="24" customHeight="1" thickBot="1">
      <c r="A25" s="221" t="s">
        <v>12</v>
      </c>
      <c r="B25" s="205"/>
      <c r="C25" s="237">
        <f>SUM(C14:C24)</f>
        <v>760.9</v>
      </c>
      <c r="D25" s="184"/>
      <c r="E25" s="206"/>
      <c r="F25" s="206">
        <f>SUM(F14:F24)</f>
        <v>2265</v>
      </c>
      <c r="G25" s="207">
        <f>SUM(G14:G24)</f>
        <v>40540</v>
      </c>
      <c r="H25" s="206">
        <f>SUM(H14:H24)</f>
        <v>108</v>
      </c>
      <c r="I25" s="244">
        <f t="shared" si="1"/>
        <v>53.27901169667499</v>
      </c>
      <c r="J25" s="207"/>
      <c r="K25" s="185"/>
    </row>
    <row r="26" ht="18" customHeight="1"/>
    <row r="27" spans="1:11" s="4" customFormat="1" ht="24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  <mergeCell ref="H8:H13"/>
    <mergeCell ref="B8:B13"/>
    <mergeCell ref="C8:C13"/>
    <mergeCell ref="D8:D13"/>
    <mergeCell ref="E8:E13"/>
    <mergeCell ref="F8:F13"/>
    <mergeCell ref="G8:G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workbookViewId="0" topLeftCell="A10">
      <selection activeCell="A27" sqref="A27:I28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0.75390625" style="1" customWidth="1"/>
    <col min="4" max="4" width="5.50390625" style="1" customWidth="1"/>
    <col min="5" max="6" width="6.75390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100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7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122</v>
      </c>
      <c r="C7" s="467"/>
      <c r="D7" s="467"/>
      <c r="E7" s="467"/>
      <c r="F7" s="467"/>
      <c r="G7" s="467"/>
      <c r="H7" s="467"/>
      <c r="I7" s="467"/>
      <c r="J7" s="467"/>
      <c r="K7" s="173" t="s">
        <v>124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5"/>
      <c r="C13" s="459"/>
      <c r="D13" s="449"/>
      <c r="E13" s="445"/>
      <c r="F13" s="428"/>
      <c r="G13" s="450"/>
      <c r="H13" s="453"/>
      <c r="I13" s="450"/>
      <c r="J13" s="443"/>
      <c r="K13" s="433"/>
    </row>
    <row r="14" spans="1:11" s="4" customFormat="1" ht="22.5" customHeight="1">
      <c r="A14" s="210" t="s">
        <v>193</v>
      </c>
      <c r="B14" s="174">
        <v>2007</v>
      </c>
      <c r="C14" s="174">
        <v>24</v>
      </c>
      <c r="D14" s="175"/>
      <c r="E14" s="193">
        <v>4</v>
      </c>
      <c r="F14" s="229">
        <v>268</v>
      </c>
      <c r="G14" s="188">
        <f>E14*F14</f>
        <v>1072</v>
      </c>
      <c r="H14" s="188">
        <v>10</v>
      </c>
      <c r="I14" s="217">
        <f aca="true" t="shared" si="0" ref="I14:I25">G14/C14</f>
        <v>44.666666666666664</v>
      </c>
      <c r="J14" s="189"/>
      <c r="K14" s="176" t="s">
        <v>68</v>
      </c>
    </row>
    <row r="15" spans="1:11" s="4" customFormat="1" ht="22.5" customHeight="1">
      <c r="A15" s="210" t="s">
        <v>194</v>
      </c>
      <c r="B15" s="174">
        <v>2007</v>
      </c>
      <c r="C15" s="174">
        <v>24</v>
      </c>
      <c r="D15" s="175"/>
      <c r="E15" s="193">
        <v>4</v>
      </c>
      <c r="F15" s="229">
        <v>224</v>
      </c>
      <c r="G15" s="188">
        <f aca="true" t="shared" si="1" ref="G15:G24">E15*F15</f>
        <v>896</v>
      </c>
      <c r="H15" s="188">
        <v>10</v>
      </c>
      <c r="I15" s="217">
        <f t="shared" si="0"/>
        <v>37.333333333333336</v>
      </c>
      <c r="J15" s="189"/>
      <c r="K15" s="176" t="s">
        <v>68</v>
      </c>
    </row>
    <row r="16" spans="1:11" s="4" customFormat="1" ht="23.25" customHeight="1">
      <c r="A16" s="210" t="s">
        <v>195</v>
      </c>
      <c r="B16" s="174">
        <v>2002</v>
      </c>
      <c r="C16" s="174">
        <v>64</v>
      </c>
      <c r="D16" s="175"/>
      <c r="E16" s="193">
        <v>18</v>
      </c>
      <c r="F16" s="224">
        <v>204</v>
      </c>
      <c r="G16" s="188">
        <f t="shared" si="1"/>
        <v>3672</v>
      </c>
      <c r="H16" s="188">
        <v>10</v>
      </c>
      <c r="I16" s="217">
        <f t="shared" si="0"/>
        <v>57.375</v>
      </c>
      <c r="J16" s="192"/>
      <c r="K16" s="176" t="s">
        <v>68</v>
      </c>
    </row>
    <row r="17" spans="1:11" s="4" customFormat="1" ht="23.25" customHeight="1">
      <c r="A17" s="228" t="s">
        <v>196</v>
      </c>
      <c r="B17" s="190">
        <v>2001</v>
      </c>
      <c r="C17" s="208">
        <v>49</v>
      </c>
      <c r="D17" s="175"/>
      <c r="E17" s="193">
        <v>12</v>
      </c>
      <c r="F17" s="229">
        <v>214</v>
      </c>
      <c r="G17" s="188">
        <f t="shared" si="1"/>
        <v>2568</v>
      </c>
      <c r="H17" s="188">
        <v>10</v>
      </c>
      <c r="I17" s="217">
        <f t="shared" si="0"/>
        <v>52.40816326530612</v>
      </c>
      <c r="J17" s="189"/>
      <c r="K17" s="176" t="s">
        <v>68</v>
      </c>
    </row>
    <row r="18" spans="1:11" s="4" customFormat="1" ht="21.75" customHeight="1">
      <c r="A18" s="228" t="s">
        <v>105</v>
      </c>
      <c r="B18" s="190">
        <v>2003</v>
      </c>
      <c r="C18" s="208">
        <v>40</v>
      </c>
      <c r="D18" s="175"/>
      <c r="E18" s="193">
        <v>8</v>
      </c>
      <c r="F18" s="229">
        <v>253</v>
      </c>
      <c r="G18" s="188">
        <f t="shared" si="1"/>
        <v>2024</v>
      </c>
      <c r="H18" s="188">
        <v>10</v>
      </c>
      <c r="I18" s="217">
        <f t="shared" si="0"/>
        <v>50.6</v>
      </c>
      <c r="J18" s="189"/>
      <c r="K18" s="176" t="s">
        <v>68</v>
      </c>
    </row>
    <row r="19" spans="1:11" s="4" customFormat="1" ht="23.25" customHeight="1">
      <c r="A19" s="210" t="s">
        <v>197</v>
      </c>
      <c r="B19" s="190">
        <v>2000</v>
      </c>
      <c r="C19" s="208">
        <v>53</v>
      </c>
      <c r="D19" s="175"/>
      <c r="E19" s="193">
        <v>16</v>
      </c>
      <c r="F19" s="229">
        <v>101</v>
      </c>
      <c r="G19" s="188">
        <f t="shared" si="1"/>
        <v>1616</v>
      </c>
      <c r="H19" s="188">
        <v>10</v>
      </c>
      <c r="I19" s="217">
        <f t="shared" si="0"/>
        <v>30.49056603773585</v>
      </c>
      <c r="J19" s="189"/>
      <c r="K19" s="176" t="s">
        <v>68</v>
      </c>
    </row>
    <row r="20" spans="1:11" ht="22.5" customHeight="1">
      <c r="A20" s="210" t="s">
        <v>198</v>
      </c>
      <c r="B20" s="174">
        <v>2006</v>
      </c>
      <c r="C20" s="174">
        <v>23</v>
      </c>
      <c r="D20" s="175"/>
      <c r="E20" s="193">
        <v>4</v>
      </c>
      <c r="F20" s="229">
        <v>120</v>
      </c>
      <c r="G20" s="188">
        <f t="shared" si="1"/>
        <v>480</v>
      </c>
      <c r="H20" s="188">
        <v>10</v>
      </c>
      <c r="I20" s="217">
        <f t="shared" si="0"/>
        <v>20.869565217391305</v>
      </c>
      <c r="J20" s="189"/>
      <c r="K20" s="176" t="s">
        <v>68</v>
      </c>
    </row>
    <row r="21" spans="1:11" s="4" customFormat="1" ht="16.5" customHeight="1">
      <c r="A21" s="225" t="s">
        <v>199</v>
      </c>
      <c r="B21" s="179">
        <v>2000</v>
      </c>
      <c r="C21" s="226">
        <v>64</v>
      </c>
      <c r="D21" s="179"/>
      <c r="E21" s="179">
        <v>16</v>
      </c>
      <c r="F21" s="220">
        <v>190</v>
      </c>
      <c r="G21" s="188">
        <f t="shared" si="1"/>
        <v>3040</v>
      </c>
      <c r="H21" s="188">
        <v>10</v>
      </c>
      <c r="I21" s="187">
        <f t="shared" si="0"/>
        <v>47.5</v>
      </c>
      <c r="J21" s="227"/>
      <c r="K21" s="176" t="s">
        <v>68</v>
      </c>
    </row>
    <row r="22" spans="1:11" s="4" customFormat="1" ht="22.5" customHeight="1">
      <c r="A22" s="210" t="s">
        <v>200</v>
      </c>
      <c r="B22" s="174">
        <v>2001</v>
      </c>
      <c r="C22" s="174">
        <v>46</v>
      </c>
      <c r="D22" s="175"/>
      <c r="E22" s="193">
        <v>8</v>
      </c>
      <c r="F22" s="229">
        <v>249</v>
      </c>
      <c r="G22" s="188">
        <f t="shared" si="1"/>
        <v>1992</v>
      </c>
      <c r="H22" s="188">
        <v>10</v>
      </c>
      <c r="I22" s="217">
        <f t="shared" si="0"/>
        <v>43.30434782608695</v>
      </c>
      <c r="J22" s="189"/>
      <c r="K22" s="176" t="s">
        <v>68</v>
      </c>
    </row>
    <row r="23" spans="1:11" s="4" customFormat="1" ht="22.5" customHeight="1">
      <c r="A23" s="210" t="s">
        <v>201</v>
      </c>
      <c r="B23" s="174">
        <v>2007</v>
      </c>
      <c r="C23" s="174">
        <v>22</v>
      </c>
      <c r="D23" s="175"/>
      <c r="E23" s="193">
        <v>2</v>
      </c>
      <c r="F23" s="229">
        <v>280</v>
      </c>
      <c r="G23" s="188">
        <f t="shared" si="1"/>
        <v>560</v>
      </c>
      <c r="H23" s="188">
        <v>10</v>
      </c>
      <c r="I23" s="217">
        <f t="shared" si="0"/>
        <v>25.454545454545453</v>
      </c>
      <c r="J23" s="189"/>
      <c r="K23" s="176" t="s">
        <v>68</v>
      </c>
    </row>
    <row r="24" spans="1:11" s="4" customFormat="1" ht="23.25" customHeight="1" thickBot="1">
      <c r="A24" s="225" t="s">
        <v>65</v>
      </c>
      <c r="B24" s="178">
        <v>1968</v>
      </c>
      <c r="C24" s="236">
        <v>80</v>
      </c>
      <c r="D24" s="178"/>
      <c r="E24" s="178">
        <v>20</v>
      </c>
      <c r="F24" s="220">
        <v>336</v>
      </c>
      <c r="G24" s="188">
        <f t="shared" si="1"/>
        <v>6720</v>
      </c>
      <c r="H24" s="197">
        <v>8</v>
      </c>
      <c r="I24" s="231">
        <f t="shared" si="0"/>
        <v>84</v>
      </c>
      <c r="J24" s="227"/>
      <c r="K24" s="176" t="s">
        <v>68</v>
      </c>
    </row>
    <row r="25" spans="1:11" s="39" customFormat="1" ht="26.25" customHeight="1" thickBot="1">
      <c r="A25" s="222" t="s">
        <v>12</v>
      </c>
      <c r="B25" s="205"/>
      <c r="C25" s="237">
        <f>SUM(C14:C24)</f>
        <v>489</v>
      </c>
      <c r="D25" s="184"/>
      <c r="E25" s="206"/>
      <c r="F25" s="213">
        <f>SUM(F14:F24)</f>
        <v>2439</v>
      </c>
      <c r="G25" s="214">
        <f>SUM(G14:G24)</f>
        <v>24640</v>
      </c>
      <c r="H25" s="213">
        <f>SUM(H14:H24)</f>
        <v>108</v>
      </c>
      <c r="I25" s="244">
        <f t="shared" si="0"/>
        <v>50.38854805725971</v>
      </c>
      <c r="J25" s="214"/>
      <c r="K25" s="185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30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s="4" customFormat="1" ht="41.2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Normal="90" zoomScaleSheetLayoutView="100" zoomScalePageLayoutView="0" workbookViewId="0" topLeftCell="A13">
      <selection activeCell="A27" sqref="A27:I28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50390625" style="1" customWidth="1"/>
    <col min="4" max="4" width="5.50390625" style="1" customWidth="1"/>
    <col min="5" max="6" width="6.375" style="1" customWidth="1"/>
    <col min="7" max="7" width="8.75390625" style="1" customWidth="1"/>
    <col min="8" max="8" width="11.125" style="1" customWidth="1"/>
    <col min="9" max="9" width="9.125" style="1" customWidth="1"/>
    <col min="10" max="10" width="4.375" style="3" customWidth="1"/>
    <col min="11" max="11" width="20.25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100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.75" customHeight="1">
      <c r="A4" s="438" t="s">
        <v>0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73.5" customHeight="1">
      <c r="A5" s="36"/>
      <c r="B5" s="472" t="s">
        <v>243</v>
      </c>
      <c r="C5" s="435"/>
      <c r="D5" s="435"/>
      <c r="E5" s="435"/>
      <c r="F5" s="435"/>
      <c r="G5" s="435"/>
      <c r="H5" s="435"/>
      <c r="I5" s="435"/>
      <c r="J5" s="435"/>
      <c r="K5" s="29"/>
    </row>
    <row r="6" spans="1:11" s="42" customFormat="1" ht="33" customHeight="1">
      <c r="A6" s="40" t="s">
        <v>133</v>
      </c>
      <c r="B6" s="472" t="s">
        <v>28</v>
      </c>
      <c r="C6" s="472"/>
      <c r="D6" s="472"/>
      <c r="E6" s="472"/>
      <c r="F6" s="472"/>
      <c r="G6" s="472"/>
      <c r="H6" s="472"/>
      <c r="I6" s="472"/>
      <c r="J6" s="472"/>
      <c r="K6" s="83" t="s">
        <v>42</v>
      </c>
    </row>
    <row r="7" spans="1:11" ht="38.25" customHeight="1" thickBot="1">
      <c r="A7" s="31"/>
      <c r="B7" s="467" t="s">
        <v>52</v>
      </c>
      <c r="C7" s="467"/>
      <c r="D7" s="467"/>
      <c r="E7" s="467"/>
      <c r="F7" s="467"/>
      <c r="G7" s="467"/>
      <c r="H7" s="467"/>
      <c r="I7" s="467"/>
      <c r="J7" s="467"/>
      <c r="K7" s="173" t="s">
        <v>235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>
      <c r="A14" s="210" t="s">
        <v>55</v>
      </c>
      <c r="B14" s="174">
        <v>2004</v>
      </c>
      <c r="C14" s="174">
        <v>25</v>
      </c>
      <c r="D14" s="175" t="s">
        <v>33</v>
      </c>
      <c r="E14" s="188">
        <v>4</v>
      </c>
      <c r="F14" s="188">
        <v>287</v>
      </c>
      <c r="G14" s="193">
        <f>E14*F14</f>
        <v>1148</v>
      </c>
      <c r="H14" s="188">
        <v>10</v>
      </c>
      <c r="I14" s="217">
        <f aca="true" t="shared" si="0" ref="I14:I24">SUM(G14/C14)</f>
        <v>45.92</v>
      </c>
      <c r="J14" s="189"/>
      <c r="K14" s="176" t="s">
        <v>17</v>
      </c>
    </row>
    <row r="15" spans="1:11" s="4" customFormat="1" ht="22.5" customHeight="1">
      <c r="A15" s="210" t="s">
        <v>127</v>
      </c>
      <c r="B15" s="174">
        <v>2005</v>
      </c>
      <c r="C15" s="174">
        <v>59</v>
      </c>
      <c r="D15" s="175" t="s">
        <v>33</v>
      </c>
      <c r="E15" s="188">
        <v>8</v>
      </c>
      <c r="F15" s="188">
        <v>311</v>
      </c>
      <c r="G15" s="193">
        <f>E15*F15</f>
        <v>2488</v>
      </c>
      <c r="H15" s="188">
        <v>10</v>
      </c>
      <c r="I15" s="217">
        <f t="shared" si="0"/>
        <v>42.16949152542373</v>
      </c>
      <c r="J15" s="189"/>
      <c r="K15" s="176" t="s">
        <v>17</v>
      </c>
    </row>
    <row r="16" spans="1:11" s="4" customFormat="1" ht="23.25" customHeight="1">
      <c r="A16" s="210" t="s">
        <v>114</v>
      </c>
      <c r="B16" s="215">
        <v>2004</v>
      </c>
      <c r="C16" s="174">
        <v>30</v>
      </c>
      <c r="D16" s="175" t="s">
        <v>33</v>
      </c>
      <c r="E16" s="188">
        <v>8</v>
      </c>
      <c r="F16" s="188">
        <v>288</v>
      </c>
      <c r="G16" s="193">
        <f aca="true" t="shared" si="1" ref="G16:G24">E16*F16</f>
        <v>2304</v>
      </c>
      <c r="H16" s="188">
        <v>10</v>
      </c>
      <c r="I16" s="217">
        <f t="shared" si="0"/>
        <v>76.8</v>
      </c>
      <c r="J16" s="189"/>
      <c r="K16" s="176" t="s">
        <v>17</v>
      </c>
    </row>
    <row r="17" spans="1:11" s="4" customFormat="1" ht="23.25" customHeight="1">
      <c r="A17" s="210" t="s">
        <v>54</v>
      </c>
      <c r="B17" s="174">
        <v>2004</v>
      </c>
      <c r="C17" s="174">
        <v>45</v>
      </c>
      <c r="D17" s="175" t="s">
        <v>33</v>
      </c>
      <c r="E17" s="188">
        <v>8</v>
      </c>
      <c r="F17" s="188">
        <v>272</v>
      </c>
      <c r="G17" s="193">
        <f t="shared" si="1"/>
        <v>2176</v>
      </c>
      <c r="H17" s="188">
        <v>10</v>
      </c>
      <c r="I17" s="217">
        <f t="shared" si="0"/>
        <v>48.355555555555554</v>
      </c>
      <c r="J17" s="189"/>
      <c r="K17" s="176" t="s">
        <v>17</v>
      </c>
    </row>
    <row r="18" spans="1:11" s="4" customFormat="1" ht="21.75" customHeight="1">
      <c r="A18" s="210" t="s">
        <v>218</v>
      </c>
      <c r="B18" s="174">
        <v>2006</v>
      </c>
      <c r="C18" s="174">
        <v>32</v>
      </c>
      <c r="D18" s="175" t="s">
        <v>33</v>
      </c>
      <c r="E18" s="188">
        <v>6</v>
      </c>
      <c r="F18" s="188">
        <v>273</v>
      </c>
      <c r="G18" s="193">
        <f t="shared" si="1"/>
        <v>1638</v>
      </c>
      <c r="H18" s="188">
        <v>10</v>
      </c>
      <c r="I18" s="217">
        <f t="shared" si="0"/>
        <v>51.1875</v>
      </c>
      <c r="J18" s="189"/>
      <c r="K18" s="176" t="s">
        <v>17</v>
      </c>
    </row>
    <row r="19" spans="1:11" ht="23.25" customHeight="1">
      <c r="A19" s="210" t="s">
        <v>260</v>
      </c>
      <c r="B19" s="174">
        <v>2007</v>
      </c>
      <c r="C19" s="174">
        <v>42</v>
      </c>
      <c r="D19" s="175" t="s">
        <v>33</v>
      </c>
      <c r="E19" s="188">
        <v>6</v>
      </c>
      <c r="F19" s="188">
        <v>262</v>
      </c>
      <c r="G19" s="193">
        <f t="shared" si="1"/>
        <v>1572</v>
      </c>
      <c r="H19" s="188">
        <v>10</v>
      </c>
      <c r="I19" s="217">
        <f t="shared" si="0"/>
        <v>37.42857142857143</v>
      </c>
      <c r="J19" s="189"/>
      <c r="K19" s="176" t="s">
        <v>17</v>
      </c>
    </row>
    <row r="20" spans="1:11" s="4" customFormat="1" ht="22.5" customHeight="1">
      <c r="A20" s="210" t="s">
        <v>222</v>
      </c>
      <c r="B20" s="174">
        <v>2007</v>
      </c>
      <c r="C20" s="174">
        <v>25.6</v>
      </c>
      <c r="D20" s="175" t="s">
        <v>33</v>
      </c>
      <c r="E20" s="188">
        <v>2.5</v>
      </c>
      <c r="F20" s="188">
        <v>281</v>
      </c>
      <c r="G20" s="193">
        <f t="shared" si="1"/>
        <v>702.5</v>
      </c>
      <c r="H20" s="188">
        <v>10</v>
      </c>
      <c r="I20" s="217">
        <f t="shared" si="0"/>
        <v>27.44140625</v>
      </c>
      <c r="J20" s="189"/>
      <c r="K20" s="176" t="s">
        <v>17</v>
      </c>
    </row>
    <row r="21" spans="1:11" s="4" customFormat="1" ht="22.5" customHeight="1">
      <c r="A21" s="210" t="s">
        <v>220</v>
      </c>
      <c r="B21" s="174">
        <v>2005</v>
      </c>
      <c r="C21" s="174">
        <v>38</v>
      </c>
      <c r="D21" s="175" t="s">
        <v>34</v>
      </c>
      <c r="E21" s="188">
        <v>4</v>
      </c>
      <c r="F21" s="188">
        <v>259</v>
      </c>
      <c r="G21" s="193">
        <f t="shared" si="1"/>
        <v>1036</v>
      </c>
      <c r="H21" s="188">
        <v>10</v>
      </c>
      <c r="I21" s="217">
        <f t="shared" si="0"/>
        <v>27.263157894736842</v>
      </c>
      <c r="J21" s="189"/>
      <c r="K21" s="176" t="s">
        <v>17</v>
      </c>
    </row>
    <row r="22" spans="1:11" s="4" customFormat="1" ht="21.75" customHeight="1">
      <c r="A22" s="210" t="s">
        <v>128</v>
      </c>
      <c r="B22" s="174">
        <v>2000</v>
      </c>
      <c r="C22" s="174">
        <v>50</v>
      </c>
      <c r="D22" s="175" t="s">
        <v>34</v>
      </c>
      <c r="E22" s="188">
        <v>8</v>
      </c>
      <c r="F22" s="188">
        <v>309</v>
      </c>
      <c r="G22" s="193">
        <f t="shared" si="1"/>
        <v>2472</v>
      </c>
      <c r="H22" s="188">
        <v>10</v>
      </c>
      <c r="I22" s="217">
        <f t="shared" si="0"/>
        <v>49.44</v>
      </c>
      <c r="J22" s="189"/>
      <c r="K22" s="176" t="s">
        <v>17</v>
      </c>
    </row>
    <row r="23" spans="1:11" s="4" customFormat="1" ht="23.25" customHeight="1">
      <c r="A23" s="177" t="s">
        <v>221</v>
      </c>
      <c r="B23" s="178">
        <v>2007</v>
      </c>
      <c r="C23" s="236">
        <v>32.5</v>
      </c>
      <c r="D23" s="178" t="s">
        <v>33</v>
      </c>
      <c r="E23" s="178">
        <v>6</v>
      </c>
      <c r="F23" s="233">
        <v>245</v>
      </c>
      <c r="G23" s="193">
        <f t="shared" si="1"/>
        <v>1470</v>
      </c>
      <c r="H23" s="188">
        <v>10</v>
      </c>
      <c r="I23" s="217">
        <f t="shared" si="0"/>
        <v>45.23076923076923</v>
      </c>
      <c r="J23" s="178"/>
      <c r="K23" s="176" t="s">
        <v>17</v>
      </c>
    </row>
    <row r="24" spans="1:11" s="4" customFormat="1" ht="22.5" customHeight="1" thickBot="1">
      <c r="A24" s="218" t="s">
        <v>53</v>
      </c>
      <c r="B24" s="198">
        <v>2002</v>
      </c>
      <c r="C24" s="198">
        <v>53</v>
      </c>
      <c r="D24" s="181" t="s">
        <v>15</v>
      </c>
      <c r="E24" s="191">
        <v>12</v>
      </c>
      <c r="F24" s="191">
        <v>247</v>
      </c>
      <c r="G24" s="193">
        <f t="shared" si="1"/>
        <v>2964</v>
      </c>
      <c r="H24" s="191">
        <v>8</v>
      </c>
      <c r="I24" s="217">
        <f t="shared" si="0"/>
        <v>55.924528301886795</v>
      </c>
      <c r="J24" s="192"/>
      <c r="K24" s="180" t="s">
        <v>17</v>
      </c>
    </row>
    <row r="25" spans="1:11" s="39" customFormat="1" ht="26.25" customHeight="1" thickBot="1">
      <c r="A25" s="221" t="s">
        <v>12</v>
      </c>
      <c r="B25" s="205"/>
      <c r="C25" s="237">
        <f>SUM(C14:C24)</f>
        <v>432.1</v>
      </c>
      <c r="D25" s="184"/>
      <c r="E25" s="206"/>
      <c r="F25" s="206">
        <f>SUM(F14:F24)</f>
        <v>3034</v>
      </c>
      <c r="G25" s="207">
        <f>SUM(G14:G24)</f>
        <v>19970.5</v>
      </c>
      <c r="H25" s="206">
        <f>SUM(H14:H24)</f>
        <v>108</v>
      </c>
      <c r="I25" s="244">
        <f>G25/C25</f>
        <v>46.217310807683404</v>
      </c>
      <c r="J25" s="207"/>
      <c r="K25" s="185"/>
    </row>
    <row r="26" ht="12.75">
      <c r="K26" s="1">
        <v>3034</v>
      </c>
    </row>
    <row r="27" spans="1:11" ht="24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ht="29.2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A4:K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7">
      <selection activeCell="A27" sqref="A27:I28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73.5" customHeight="1">
      <c r="A4" s="36"/>
      <c r="B4" s="472" t="s">
        <v>244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6" customHeight="1" thickBot="1">
      <c r="A7" s="31"/>
      <c r="B7" s="467" t="s">
        <v>173</v>
      </c>
      <c r="C7" s="467"/>
      <c r="D7" s="467"/>
      <c r="E7" s="467"/>
      <c r="F7" s="467"/>
      <c r="G7" s="467"/>
      <c r="H7" s="467"/>
      <c r="I7" s="467"/>
      <c r="J7" s="467"/>
      <c r="K7" s="173" t="s">
        <v>228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 thickBot="1">
      <c r="A14" s="247" t="s">
        <v>149</v>
      </c>
      <c r="B14" s="247">
        <v>2004</v>
      </c>
      <c r="C14" s="248">
        <v>50</v>
      </c>
      <c r="D14" s="175"/>
      <c r="E14" s="248">
        <v>6</v>
      </c>
      <c r="F14" s="188">
        <v>211</v>
      </c>
      <c r="G14" s="193">
        <f aca="true" t="shared" si="0" ref="G14:G24">E14*F14</f>
        <v>1266</v>
      </c>
      <c r="H14" s="188">
        <v>10</v>
      </c>
      <c r="I14" s="217">
        <f aca="true" t="shared" si="1" ref="I14:I25">G14/C14</f>
        <v>25.32</v>
      </c>
      <c r="J14" s="189"/>
      <c r="K14" s="176" t="s">
        <v>169</v>
      </c>
    </row>
    <row r="15" spans="1:11" s="4" customFormat="1" ht="23.25" customHeight="1" thickBot="1">
      <c r="A15" s="249" t="s">
        <v>151</v>
      </c>
      <c r="B15" s="249">
        <v>2004</v>
      </c>
      <c r="C15" s="250">
        <v>43</v>
      </c>
      <c r="D15" s="175"/>
      <c r="E15" s="250">
        <v>8</v>
      </c>
      <c r="F15" s="188">
        <v>300</v>
      </c>
      <c r="G15" s="193">
        <f>E15*F15</f>
        <v>2400</v>
      </c>
      <c r="H15" s="188">
        <v>10</v>
      </c>
      <c r="I15" s="217">
        <f t="shared" si="1"/>
        <v>55.81395348837209</v>
      </c>
      <c r="J15" s="189"/>
      <c r="K15" s="176" t="s">
        <v>169</v>
      </c>
    </row>
    <row r="16" spans="1:11" s="4" customFormat="1" ht="23.25" customHeight="1" thickBot="1">
      <c r="A16" s="249" t="s">
        <v>152</v>
      </c>
      <c r="B16" s="249">
        <v>2003</v>
      </c>
      <c r="C16" s="250">
        <v>38</v>
      </c>
      <c r="D16" s="175"/>
      <c r="E16" s="250">
        <v>8</v>
      </c>
      <c r="F16" s="188">
        <v>265</v>
      </c>
      <c r="G16" s="193">
        <f t="shared" si="0"/>
        <v>2120</v>
      </c>
      <c r="H16" s="188">
        <v>10</v>
      </c>
      <c r="I16" s="217">
        <f t="shared" si="1"/>
        <v>55.78947368421053</v>
      </c>
      <c r="J16" s="189"/>
      <c r="K16" s="176" t="s">
        <v>169</v>
      </c>
    </row>
    <row r="17" spans="1:11" s="4" customFormat="1" ht="22.5" customHeight="1" thickBot="1">
      <c r="A17" s="249" t="s">
        <v>156</v>
      </c>
      <c r="B17" s="249">
        <v>2002</v>
      </c>
      <c r="C17" s="250">
        <v>47</v>
      </c>
      <c r="D17" s="175"/>
      <c r="E17" s="250">
        <v>8</v>
      </c>
      <c r="F17" s="188">
        <v>207</v>
      </c>
      <c r="G17" s="193">
        <f t="shared" si="0"/>
        <v>1656</v>
      </c>
      <c r="H17" s="188">
        <v>10</v>
      </c>
      <c r="I17" s="217">
        <f t="shared" si="1"/>
        <v>35.234042553191486</v>
      </c>
      <c r="J17" s="189"/>
      <c r="K17" s="176" t="s">
        <v>169</v>
      </c>
    </row>
    <row r="18" spans="1:11" s="4" customFormat="1" ht="22.5" customHeight="1" thickBot="1">
      <c r="A18" s="249" t="s">
        <v>157</v>
      </c>
      <c r="B18" s="249">
        <v>2001</v>
      </c>
      <c r="C18" s="250">
        <v>45</v>
      </c>
      <c r="D18" s="175"/>
      <c r="E18" s="250">
        <v>6</v>
      </c>
      <c r="F18" s="188">
        <v>267</v>
      </c>
      <c r="G18" s="193">
        <f t="shared" si="0"/>
        <v>1602</v>
      </c>
      <c r="H18" s="188">
        <v>10</v>
      </c>
      <c r="I18" s="217">
        <f t="shared" si="1"/>
        <v>35.6</v>
      </c>
      <c r="J18" s="189"/>
      <c r="K18" s="176" t="s">
        <v>169</v>
      </c>
    </row>
    <row r="19" spans="1:11" s="4" customFormat="1" ht="21" customHeight="1" thickBot="1">
      <c r="A19" s="249" t="s">
        <v>159</v>
      </c>
      <c r="B19" s="249">
        <v>2001</v>
      </c>
      <c r="C19" s="250">
        <v>52</v>
      </c>
      <c r="D19" s="175"/>
      <c r="E19" s="250">
        <v>12</v>
      </c>
      <c r="F19" s="188">
        <v>218</v>
      </c>
      <c r="G19" s="193">
        <f t="shared" si="0"/>
        <v>2616</v>
      </c>
      <c r="H19" s="197">
        <v>10</v>
      </c>
      <c r="I19" s="217">
        <f t="shared" si="1"/>
        <v>50.30769230769231</v>
      </c>
      <c r="J19" s="189"/>
      <c r="K19" s="176" t="s">
        <v>169</v>
      </c>
    </row>
    <row r="20" spans="1:11" s="4" customFormat="1" ht="23.25" customHeight="1" thickBot="1">
      <c r="A20" s="249" t="s">
        <v>162</v>
      </c>
      <c r="B20" s="249">
        <v>2001</v>
      </c>
      <c r="C20" s="250">
        <v>45</v>
      </c>
      <c r="D20" s="175"/>
      <c r="E20" s="250">
        <v>12</v>
      </c>
      <c r="F20" s="188">
        <v>247</v>
      </c>
      <c r="G20" s="193">
        <f t="shared" si="0"/>
        <v>2964</v>
      </c>
      <c r="H20" s="188">
        <v>10</v>
      </c>
      <c r="I20" s="217">
        <f t="shared" si="1"/>
        <v>65.86666666666666</v>
      </c>
      <c r="J20" s="189"/>
      <c r="K20" s="176" t="s">
        <v>169</v>
      </c>
    </row>
    <row r="21" spans="1:11" s="4" customFormat="1" ht="21.75" customHeight="1" thickBot="1">
      <c r="A21" s="249" t="s">
        <v>163</v>
      </c>
      <c r="B21" s="249">
        <v>2001</v>
      </c>
      <c r="C21" s="250">
        <v>54</v>
      </c>
      <c r="D21" s="175"/>
      <c r="E21" s="250">
        <v>12</v>
      </c>
      <c r="F21" s="188">
        <v>245</v>
      </c>
      <c r="G21" s="193">
        <f t="shared" si="0"/>
        <v>2940</v>
      </c>
      <c r="H21" s="188">
        <v>10</v>
      </c>
      <c r="I21" s="217">
        <f t="shared" si="1"/>
        <v>54.44444444444444</v>
      </c>
      <c r="J21" s="189"/>
      <c r="K21" s="176" t="s">
        <v>169</v>
      </c>
    </row>
    <row r="22" spans="1:11" s="4" customFormat="1" ht="21" customHeight="1" thickBot="1">
      <c r="A22" s="249" t="s">
        <v>164</v>
      </c>
      <c r="B22" s="249">
        <v>2003</v>
      </c>
      <c r="C22" s="250">
        <v>38</v>
      </c>
      <c r="D22" s="175"/>
      <c r="E22" s="250">
        <v>8</v>
      </c>
      <c r="F22" s="188">
        <v>241</v>
      </c>
      <c r="G22" s="193">
        <f t="shared" si="0"/>
        <v>1928</v>
      </c>
      <c r="H22" s="188">
        <v>10</v>
      </c>
      <c r="I22" s="217">
        <f t="shared" si="1"/>
        <v>50.73684210526316</v>
      </c>
      <c r="J22" s="189"/>
      <c r="K22" s="176" t="s">
        <v>169</v>
      </c>
    </row>
    <row r="23" spans="1:11" s="4" customFormat="1" ht="22.5" customHeight="1" thickBot="1">
      <c r="A23" s="249" t="s">
        <v>166</v>
      </c>
      <c r="B23" s="249">
        <v>2005</v>
      </c>
      <c r="C23" s="250">
        <v>39</v>
      </c>
      <c r="D23" s="175"/>
      <c r="E23" s="250">
        <v>6</v>
      </c>
      <c r="F23" s="188">
        <v>270</v>
      </c>
      <c r="G23" s="193">
        <f t="shared" si="0"/>
        <v>1620</v>
      </c>
      <c r="H23" s="188">
        <v>10</v>
      </c>
      <c r="I23" s="217">
        <f t="shared" si="1"/>
        <v>41.53846153846154</v>
      </c>
      <c r="J23" s="189"/>
      <c r="K23" s="176" t="s">
        <v>169</v>
      </c>
    </row>
    <row r="24" spans="1:11" s="4" customFormat="1" ht="23.25" customHeight="1" thickBot="1">
      <c r="A24" s="249" t="s">
        <v>168</v>
      </c>
      <c r="B24" s="249">
        <v>2002</v>
      </c>
      <c r="C24" s="250">
        <v>55</v>
      </c>
      <c r="D24" s="175"/>
      <c r="E24" s="250">
        <v>8</v>
      </c>
      <c r="F24" s="188">
        <v>272</v>
      </c>
      <c r="G24" s="193">
        <f t="shared" si="0"/>
        <v>2176</v>
      </c>
      <c r="H24" s="188">
        <v>8</v>
      </c>
      <c r="I24" s="217">
        <f t="shared" si="1"/>
        <v>39.56363636363636</v>
      </c>
      <c r="J24" s="189"/>
      <c r="K24" s="176" t="s">
        <v>169</v>
      </c>
    </row>
    <row r="25" spans="1:11" s="39" customFormat="1" ht="26.25" customHeight="1" thickBot="1">
      <c r="A25" s="222" t="s">
        <v>12</v>
      </c>
      <c r="B25" s="205"/>
      <c r="C25" s="237">
        <f>SUM(C14:C24)</f>
        <v>506</v>
      </c>
      <c r="D25" s="184"/>
      <c r="E25" s="213"/>
      <c r="F25" s="213">
        <f>SUM(F14:F24)</f>
        <v>2743</v>
      </c>
      <c r="G25" s="214">
        <f>SUM(G14:G24)</f>
        <v>23288</v>
      </c>
      <c r="H25" s="213">
        <f>SUM(H14:H24)</f>
        <v>108</v>
      </c>
      <c r="I25" s="238">
        <f t="shared" si="1"/>
        <v>46.023715415019765</v>
      </c>
      <c r="J25" s="214"/>
      <c r="K25" s="185"/>
    </row>
    <row r="26" spans="1:11" ht="21" customHeight="1">
      <c r="A26" s="6"/>
      <c r="B26" s="74"/>
      <c r="C26" s="75"/>
      <c r="D26" s="76"/>
      <c r="E26" s="74"/>
      <c r="F26" s="74"/>
      <c r="G26" s="8"/>
      <c r="H26" s="8"/>
      <c r="I26" s="8"/>
      <c r="J26" s="18"/>
      <c r="K26" s="5"/>
    </row>
    <row r="27" spans="1:11" s="4" customFormat="1" ht="21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139" zoomScaleNormal="139" zoomScaleSheetLayoutView="100" zoomScalePageLayoutView="0" workbookViewId="0" topLeftCell="A1">
      <selection activeCell="A14" sqref="A14:K20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50390625" style="1" customWidth="1"/>
    <col min="6" max="6" width="10.50390625" style="1" customWidth="1"/>
    <col min="7" max="7" width="9.375" style="1" customWidth="1"/>
    <col min="8" max="8" width="10.25390625" style="1" customWidth="1"/>
    <col min="9" max="9" width="9.75390625" style="1" customWidth="1"/>
    <col min="10" max="10" width="4.375" style="3" customWidth="1"/>
    <col min="11" max="11" width="17.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0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0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1:11" s="42" customFormat="1" ht="33" customHeight="1">
      <c r="A6" s="40"/>
      <c r="B6" s="434" t="s">
        <v>14</v>
      </c>
      <c r="C6" s="434"/>
      <c r="D6" s="434"/>
      <c r="E6" s="434"/>
      <c r="F6" s="434"/>
      <c r="G6" s="434"/>
      <c r="H6" s="434"/>
      <c r="I6" s="434"/>
      <c r="J6" s="434"/>
      <c r="K6" s="41"/>
    </row>
    <row r="7" spans="1:11" ht="33.75" customHeight="1" thickBot="1">
      <c r="A7" s="31"/>
      <c r="B7" s="467" t="s">
        <v>75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19" t="s">
        <v>7</v>
      </c>
      <c r="C8" s="526" t="s">
        <v>8</v>
      </c>
      <c r="D8" s="521" t="s">
        <v>32</v>
      </c>
      <c r="E8" s="519" t="s">
        <v>9</v>
      </c>
      <c r="F8" s="509" t="s">
        <v>29</v>
      </c>
      <c r="G8" s="509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20"/>
      <c r="C9" s="526"/>
      <c r="D9" s="521"/>
      <c r="E9" s="520"/>
      <c r="F9" s="509"/>
      <c r="G9" s="522"/>
      <c r="H9" s="524"/>
      <c r="I9" s="517"/>
      <c r="J9" s="442"/>
      <c r="K9" s="514"/>
    </row>
    <row r="10" spans="1:11" ht="16.5" customHeight="1">
      <c r="A10" s="511"/>
      <c r="B10" s="520"/>
      <c r="C10" s="526"/>
      <c r="D10" s="521"/>
      <c r="E10" s="520"/>
      <c r="F10" s="509"/>
      <c r="G10" s="522"/>
      <c r="H10" s="524"/>
      <c r="I10" s="517"/>
      <c r="J10" s="442"/>
      <c r="K10" s="514"/>
    </row>
    <row r="11" spans="1:11" ht="16.5" customHeight="1">
      <c r="A11" s="511"/>
      <c r="B11" s="520"/>
      <c r="C11" s="526"/>
      <c r="D11" s="521"/>
      <c r="E11" s="520"/>
      <c r="F11" s="509"/>
      <c r="G11" s="522"/>
      <c r="H11" s="524"/>
      <c r="I11" s="517"/>
      <c r="J11" s="442"/>
      <c r="K11" s="514"/>
    </row>
    <row r="12" spans="1:11" ht="16.5" customHeight="1">
      <c r="A12" s="511"/>
      <c r="B12" s="520"/>
      <c r="C12" s="526"/>
      <c r="D12" s="521"/>
      <c r="E12" s="520"/>
      <c r="F12" s="509"/>
      <c r="G12" s="522"/>
      <c r="H12" s="524"/>
      <c r="I12" s="517"/>
      <c r="J12" s="442"/>
      <c r="K12" s="514"/>
    </row>
    <row r="13" spans="1:11" ht="16.5" customHeight="1" thickBot="1">
      <c r="A13" s="512"/>
      <c r="B13" s="520"/>
      <c r="C13" s="526"/>
      <c r="D13" s="521"/>
      <c r="E13" s="520"/>
      <c r="F13" s="509"/>
      <c r="G13" s="522"/>
      <c r="H13" s="525"/>
      <c r="I13" s="518"/>
      <c r="J13" s="443"/>
      <c r="K13" s="515"/>
    </row>
    <row r="14" spans="1:13" s="4" customFormat="1" ht="16.5" customHeight="1">
      <c r="A14" s="277" t="s">
        <v>179</v>
      </c>
      <c r="B14" s="278">
        <v>2005</v>
      </c>
      <c r="C14" s="279">
        <v>33</v>
      </c>
      <c r="D14" s="280"/>
      <c r="E14" s="281">
        <v>4</v>
      </c>
      <c r="F14" s="281">
        <v>297</v>
      </c>
      <c r="G14" s="281">
        <f aca="true" t="shared" si="0" ref="G14:G24">E14*F14</f>
        <v>1188</v>
      </c>
      <c r="H14" s="282">
        <v>10</v>
      </c>
      <c r="I14" s="283">
        <f aca="true" t="shared" si="1" ref="I14:I25">G14/C14</f>
        <v>36</v>
      </c>
      <c r="J14" s="284"/>
      <c r="K14" s="285" t="s">
        <v>48</v>
      </c>
      <c r="L14" s="5"/>
      <c r="M14" s="5"/>
    </row>
    <row r="15" spans="1:13" s="4" customFormat="1" ht="16.5" customHeight="1">
      <c r="A15" s="286" t="s">
        <v>180</v>
      </c>
      <c r="B15" s="278">
        <v>2006</v>
      </c>
      <c r="C15" s="279">
        <v>29</v>
      </c>
      <c r="D15" s="280"/>
      <c r="E15" s="281">
        <v>6</v>
      </c>
      <c r="F15" s="281">
        <v>229</v>
      </c>
      <c r="G15" s="281">
        <f t="shared" si="0"/>
        <v>1374</v>
      </c>
      <c r="H15" s="282">
        <v>10</v>
      </c>
      <c r="I15" s="283">
        <f t="shared" si="1"/>
        <v>47.37931034482759</v>
      </c>
      <c r="J15" s="284"/>
      <c r="K15" s="287" t="s">
        <v>48</v>
      </c>
      <c r="L15" s="5"/>
      <c r="M15" s="5"/>
    </row>
    <row r="16" spans="1:13" s="4" customFormat="1" ht="16.5" customHeight="1">
      <c r="A16" s="286" t="s">
        <v>181</v>
      </c>
      <c r="B16" s="278">
        <v>2006</v>
      </c>
      <c r="C16" s="279">
        <v>26</v>
      </c>
      <c r="D16" s="280"/>
      <c r="E16" s="281">
        <v>4</v>
      </c>
      <c r="F16" s="281">
        <v>271</v>
      </c>
      <c r="G16" s="281">
        <f t="shared" si="0"/>
        <v>1084</v>
      </c>
      <c r="H16" s="282">
        <v>10</v>
      </c>
      <c r="I16" s="283">
        <f t="shared" si="1"/>
        <v>41.69230769230769</v>
      </c>
      <c r="J16" s="284"/>
      <c r="K16" s="287" t="s">
        <v>48</v>
      </c>
      <c r="L16" s="5"/>
      <c r="M16" s="5"/>
    </row>
    <row r="17" spans="1:13" s="4" customFormat="1" ht="16.5" customHeight="1">
      <c r="A17" s="286" t="s">
        <v>182</v>
      </c>
      <c r="B17" s="278">
        <v>2006</v>
      </c>
      <c r="C17" s="279">
        <v>26</v>
      </c>
      <c r="D17" s="280"/>
      <c r="E17" s="281">
        <v>4</v>
      </c>
      <c r="F17" s="281">
        <v>265</v>
      </c>
      <c r="G17" s="281">
        <f t="shared" si="0"/>
        <v>1060</v>
      </c>
      <c r="H17" s="282">
        <v>10</v>
      </c>
      <c r="I17" s="283">
        <f t="shared" si="1"/>
        <v>40.76923076923077</v>
      </c>
      <c r="J17" s="284"/>
      <c r="K17" s="287" t="s">
        <v>48</v>
      </c>
      <c r="L17" s="5"/>
      <c r="M17" s="5"/>
    </row>
    <row r="18" spans="1:13" s="4" customFormat="1" ht="16.5" customHeight="1">
      <c r="A18" s="286" t="s">
        <v>183</v>
      </c>
      <c r="B18" s="278">
        <v>2006</v>
      </c>
      <c r="C18" s="279">
        <v>30</v>
      </c>
      <c r="D18" s="280"/>
      <c r="E18" s="281">
        <v>4</v>
      </c>
      <c r="F18" s="281">
        <v>257</v>
      </c>
      <c r="G18" s="281">
        <f t="shared" si="0"/>
        <v>1028</v>
      </c>
      <c r="H18" s="282">
        <v>10</v>
      </c>
      <c r="I18" s="283">
        <f t="shared" si="1"/>
        <v>34.266666666666666</v>
      </c>
      <c r="J18" s="284"/>
      <c r="K18" s="287" t="s">
        <v>48</v>
      </c>
      <c r="L18" s="5"/>
      <c r="M18" s="5"/>
    </row>
    <row r="19" spans="1:13" s="4" customFormat="1" ht="16.5" customHeight="1">
      <c r="A19" s="286" t="s">
        <v>184</v>
      </c>
      <c r="B19" s="278">
        <v>2003</v>
      </c>
      <c r="C19" s="279">
        <v>45</v>
      </c>
      <c r="D19" s="280"/>
      <c r="E19" s="281">
        <v>6</v>
      </c>
      <c r="F19" s="281">
        <v>242</v>
      </c>
      <c r="G19" s="281">
        <f t="shared" si="0"/>
        <v>1452</v>
      </c>
      <c r="H19" s="282">
        <v>10</v>
      </c>
      <c r="I19" s="283">
        <f t="shared" si="1"/>
        <v>32.266666666666666</v>
      </c>
      <c r="J19" s="284"/>
      <c r="K19" s="287" t="s">
        <v>48</v>
      </c>
      <c r="L19" s="5"/>
      <c r="M19" s="5"/>
    </row>
    <row r="20" spans="1:13" ht="16.5" customHeight="1">
      <c r="A20" s="286" t="s">
        <v>185</v>
      </c>
      <c r="B20" s="278">
        <v>2005</v>
      </c>
      <c r="C20" s="279">
        <v>36</v>
      </c>
      <c r="D20" s="280"/>
      <c r="E20" s="281">
        <v>4</v>
      </c>
      <c r="F20" s="281">
        <v>273</v>
      </c>
      <c r="G20" s="281">
        <f t="shared" si="0"/>
        <v>1092</v>
      </c>
      <c r="H20" s="282">
        <v>10</v>
      </c>
      <c r="I20" s="283">
        <f t="shared" si="1"/>
        <v>30.333333333333332</v>
      </c>
      <c r="J20" s="284"/>
      <c r="K20" s="287" t="s">
        <v>48</v>
      </c>
      <c r="L20" s="5"/>
      <c r="M20" s="5"/>
    </row>
    <row r="21" spans="1:13" s="4" customFormat="1" ht="16.5" customHeight="1">
      <c r="A21" s="286" t="s">
        <v>186</v>
      </c>
      <c r="B21" s="278">
        <v>2004</v>
      </c>
      <c r="C21" s="279">
        <v>43</v>
      </c>
      <c r="D21" s="280"/>
      <c r="E21" s="281">
        <v>4</v>
      </c>
      <c r="F21" s="281">
        <v>269</v>
      </c>
      <c r="G21" s="281">
        <f t="shared" si="0"/>
        <v>1076</v>
      </c>
      <c r="H21" s="282">
        <v>10</v>
      </c>
      <c r="I21" s="283">
        <f t="shared" si="1"/>
        <v>25.023255813953487</v>
      </c>
      <c r="J21" s="284"/>
      <c r="K21" s="287" t="s">
        <v>48</v>
      </c>
      <c r="L21" s="5"/>
      <c r="M21" s="5"/>
    </row>
    <row r="22" spans="1:13" s="4" customFormat="1" ht="16.5" customHeight="1">
      <c r="A22" s="286" t="s">
        <v>46</v>
      </c>
      <c r="B22" s="278">
        <v>2001</v>
      </c>
      <c r="C22" s="279">
        <v>50</v>
      </c>
      <c r="D22" s="280"/>
      <c r="E22" s="281">
        <v>12</v>
      </c>
      <c r="F22" s="281">
        <v>276</v>
      </c>
      <c r="G22" s="281">
        <f t="shared" si="0"/>
        <v>3312</v>
      </c>
      <c r="H22" s="282">
        <v>10</v>
      </c>
      <c r="I22" s="283">
        <f t="shared" si="1"/>
        <v>66.24</v>
      </c>
      <c r="J22" s="284"/>
      <c r="K22" s="287" t="s">
        <v>48</v>
      </c>
      <c r="L22" s="5"/>
      <c r="M22" s="5"/>
    </row>
    <row r="23" spans="1:13" s="4" customFormat="1" ht="16.5" customHeight="1">
      <c r="A23" s="286" t="s">
        <v>47</v>
      </c>
      <c r="B23" s="278">
        <v>2000</v>
      </c>
      <c r="C23" s="279">
        <v>60</v>
      </c>
      <c r="D23" s="280"/>
      <c r="E23" s="281">
        <v>16</v>
      </c>
      <c r="F23" s="281">
        <v>268</v>
      </c>
      <c r="G23" s="281">
        <f t="shared" si="0"/>
        <v>4288</v>
      </c>
      <c r="H23" s="282">
        <v>10</v>
      </c>
      <c r="I23" s="283">
        <f t="shared" si="1"/>
        <v>71.46666666666667</v>
      </c>
      <c r="J23" s="288"/>
      <c r="K23" s="287" t="s">
        <v>48</v>
      </c>
      <c r="L23" s="5"/>
      <c r="M23" s="5"/>
    </row>
    <row r="24" spans="1:13" s="4" customFormat="1" ht="16.5" customHeight="1" thickBot="1">
      <c r="A24" s="289" t="s">
        <v>187</v>
      </c>
      <c r="B24" s="290">
        <v>2007</v>
      </c>
      <c r="C24" s="291">
        <v>24</v>
      </c>
      <c r="D24" s="292"/>
      <c r="E24" s="293">
        <v>4</v>
      </c>
      <c r="F24" s="293">
        <v>193</v>
      </c>
      <c r="G24" s="281">
        <f t="shared" si="0"/>
        <v>772</v>
      </c>
      <c r="H24" s="294">
        <v>8</v>
      </c>
      <c r="I24" s="283">
        <f t="shared" si="1"/>
        <v>32.166666666666664</v>
      </c>
      <c r="J24" s="288"/>
      <c r="K24" s="295" t="s">
        <v>48</v>
      </c>
      <c r="L24" s="5"/>
      <c r="M24" s="5"/>
    </row>
    <row r="25" spans="1:13" s="39" customFormat="1" ht="26.25" customHeight="1" thickBot="1">
      <c r="A25" s="296" t="s">
        <v>12</v>
      </c>
      <c r="B25" s="297"/>
      <c r="C25" s="298">
        <f>SUM(C14:C24)</f>
        <v>402</v>
      </c>
      <c r="D25" s="299"/>
      <c r="E25" s="300"/>
      <c r="F25" s="300">
        <f>SUM(F14:F24)</f>
        <v>2840</v>
      </c>
      <c r="G25" s="300">
        <f>SUM(G14:G24)</f>
        <v>17726</v>
      </c>
      <c r="H25" s="300">
        <f>SUM(H14:H24)</f>
        <v>108</v>
      </c>
      <c r="I25" s="283">
        <f t="shared" si="1"/>
        <v>44.09452736318408</v>
      </c>
      <c r="J25" s="301"/>
      <c r="K25" s="302"/>
      <c r="L25" s="255"/>
      <c r="M25" s="255"/>
    </row>
    <row r="26" spans="1:13" ht="18" customHeight="1">
      <c r="A26" s="256"/>
      <c r="B26" s="256"/>
      <c r="C26" s="11"/>
      <c r="D26" s="257"/>
      <c r="E26" s="257"/>
      <c r="F26" s="257"/>
      <c r="G26" s="257"/>
      <c r="H26" s="257"/>
      <c r="I26" s="257"/>
      <c r="J26" s="18"/>
      <c r="K26" s="5"/>
      <c r="L26" s="5"/>
      <c r="M26" s="5"/>
    </row>
    <row r="27" spans="1:13" s="4" customFormat="1" ht="27.7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  <c r="L27" s="5"/>
      <c r="M27" s="5"/>
    </row>
    <row r="28" spans="1:13" s="4" customFormat="1" ht="40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  <c r="L28" s="5"/>
      <c r="M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Normal="104" zoomScaleSheetLayoutView="100" zoomScalePageLayoutView="0" workbookViewId="0" topLeftCell="A1">
      <selection activeCell="A25" sqref="A25:I2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73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6" customHeight="1" thickBot="1">
      <c r="A7" s="31"/>
      <c r="B7" s="467" t="s">
        <v>172</v>
      </c>
      <c r="C7" s="467"/>
      <c r="D7" s="467"/>
      <c r="E7" s="467"/>
      <c r="F7" s="467"/>
      <c r="G7" s="467"/>
      <c r="H7" s="467"/>
      <c r="I7" s="467"/>
      <c r="J7" s="467"/>
      <c r="K7" s="173" t="s">
        <v>229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 thickBot="1">
      <c r="A14" s="249" t="s">
        <v>150</v>
      </c>
      <c r="B14" s="249">
        <v>2005</v>
      </c>
      <c r="C14" s="250">
        <v>26</v>
      </c>
      <c r="D14" s="175"/>
      <c r="E14" s="250">
        <v>4</v>
      </c>
      <c r="F14" s="188">
        <v>214</v>
      </c>
      <c r="G14" s="193">
        <f aca="true" t="shared" si="0" ref="G14:G22">E14*F14</f>
        <v>856</v>
      </c>
      <c r="H14" s="188">
        <v>10</v>
      </c>
      <c r="I14" s="217">
        <f aca="true" t="shared" si="1" ref="I14:I23">G14/C14</f>
        <v>32.92307692307692</v>
      </c>
      <c r="J14" s="189"/>
      <c r="K14" s="176" t="s">
        <v>169</v>
      </c>
    </row>
    <row r="15" spans="1:11" s="4" customFormat="1" ht="21.75" customHeight="1" thickBot="1">
      <c r="A15" s="249" t="s">
        <v>153</v>
      </c>
      <c r="B15" s="249">
        <v>2004</v>
      </c>
      <c r="C15" s="250">
        <v>47</v>
      </c>
      <c r="D15" s="175"/>
      <c r="E15" s="250">
        <v>6</v>
      </c>
      <c r="F15" s="188">
        <v>240</v>
      </c>
      <c r="G15" s="193">
        <f t="shared" si="0"/>
        <v>1440</v>
      </c>
      <c r="H15" s="188">
        <v>10</v>
      </c>
      <c r="I15" s="217">
        <f t="shared" si="1"/>
        <v>30.638297872340427</v>
      </c>
      <c r="J15" s="189"/>
      <c r="K15" s="176" t="s">
        <v>169</v>
      </c>
    </row>
    <row r="16" spans="1:11" s="4" customFormat="1" ht="21" customHeight="1" thickBot="1">
      <c r="A16" s="249" t="s">
        <v>154</v>
      </c>
      <c r="B16" s="249">
        <v>2005</v>
      </c>
      <c r="C16" s="250">
        <v>22</v>
      </c>
      <c r="D16" s="175"/>
      <c r="E16" s="250">
        <v>4</v>
      </c>
      <c r="F16" s="188">
        <v>277</v>
      </c>
      <c r="G16" s="193">
        <f t="shared" si="0"/>
        <v>1108</v>
      </c>
      <c r="H16" s="188">
        <v>10</v>
      </c>
      <c r="I16" s="217">
        <f t="shared" si="1"/>
        <v>50.36363636363637</v>
      </c>
      <c r="J16" s="189"/>
      <c r="K16" s="176" t="s">
        <v>169</v>
      </c>
    </row>
    <row r="17" spans="1:11" ht="24.75" customHeight="1" thickBot="1">
      <c r="A17" s="249" t="s">
        <v>155</v>
      </c>
      <c r="B17" s="249">
        <v>2002</v>
      </c>
      <c r="C17" s="250">
        <v>57</v>
      </c>
      <c r="D17" s="175"/>
      <c r="E17" s="250">
        <v>8</v>
      </c>
      <c r="F17" s="188">
        <v>239</v>
      </c>
      <c r="G17" s="193">
        <f t="shared" si="0"/>
        <v>1912</v>
      </c>
      <c r="H17" s="188">
        <v>10</v>
      </c>
      <c r="I17" s="217">
        <f t="shared" si="1"/>
        <v>33.54385964912281</v>
      </c>
      <c r="J17" s="189"/>
      <c r="K17" s="176" t="s">
        <v>169</v>
      </c>
    </row>
    <row r="18" spans="1:11" s="4" customFormat="1" ht="23.25" customHeight="1" thickBot="1">
      <c r="A18" s="249" t="s">
        <v>158</v>
      </c>
      <c r="B18" s="249">
        <v>1999</v>
      </c>
      <c r="C18" s="250">
        <v>48</v>
      </c>
      <c r="D18" s="175"/>
      <c r="E18" s="250">
        <v>8</v>
      </c>
      <c r="F18" s="188">
        <v>232</v>
      </c>
      <c r="G18" s="193">
        <f t="shared" si="0"/>
        <v>1856</v>
      </c>
      <c r="H18" s="188">
        <v>10</v>
      </c>
      <c r="I18" s="217">
        <f t="shared" si="1"/>
        <v>38.666666666666664</v>
      </c>
      <c r="J18" s="189"/>
      <c r="K18" s="176" t="s">
        <v>169</v>
      </c>
    </row>
    <row r="19" spans="1:11" s="4" customFormat="1" ht="22.5" customHeight="1" thickBot="1">
      <c r="A19" s="249" t="s">
        <v>160</v>
      </c>
      <c r="B19" s="249">
        <v>2001</v>
      </c>
      <c r="C19" s="269">
        <v>45</v>
      </c>
      <c r="D19" s="175"/>
      <c r="E19" s="250">
        <v>8</v>
      </c>
      <c r="F19" s="188">
        <v>248</v>
      </c>
      <c r="G19" s="193">
        <f t="shared" si="0"/>
        <v>1984</v>
      </c>
      <c r="H19" s="188">
        <v>10</v>
      </c>
      <c r="I19" s="217">
        <f t="shared" si="1"/>
        <v>44.08888888888889</v>
      </c>
      <c r="J19" s="189"/>
      <c r="K19" s="176" t="s">
        <v>169</v>
      </c>
    </row>
    <row r="20" spans="1:11" s="4" customFormat="1" ht="23.25" customHeight="1" thickBot="1">
      <c r="A20" s="249" t="s">
        <v>161</v>
      </c>
      <c r="B20" s="249">
        <v>2004</v>
      </c>
      <c r="C20" s="269">
        <v>45</v>
      </c>
      <c r="D20" s="175"/>
      <c r="E20" s="250">
        <v>6</v>
      </c>
      <c r="F20" s="188">
        <v>293</v>
      </c>
      <c r="G20" s="193">
        <f t="shared" si="0"/>
        <v>1758</v>
      </c>
      <c r="H20" s="188">
        <v>10</v>
      </c>
      <c r="I20" s="217">
        <f t="shared" si="1"/>
        <v>39.06666666666667</v>
      </c>
      <c r="J20" s="189"/>
      <c r="K20" s="176" t="s">
        <v>169</v>
      </c>
    </row>
    <row r="21" spans="1:11" ht="24.75" customHeight="1" thickBot="1">
      <c r="A21" s="249" t="s">
        <v>165</v>
      </c>
      <c r="B21" s="249">
        <v>2005</v>
      </c>
      <c r="C21" s="269">
        <v>34</v>
      </c>
      <c r="D21" s="175"/>
      <c r="E21" s="250">
        <v>4</v>
      </c>
      <c r="F21" s="188">
        <v>266</v>
      </c>
      <c r="G21" s="193">
        <f t="shared" si="0"/>
        <v>1064</v>
      </c>
      <c r="H21" s="188">
        <v>10</v>
      </c>
      <c r="I21" s="217">
        <f t="shared" si="1"/>
        <v>31.294117647058822</v>
      </c>
      <c r="J21" s="189"/>
      <c r="K21" s="176" t="s">
        <v>169</v>
      </c>
    </row>
    <row r="22" spans="1:11" s="4" customFormat="1" ht="22.5" customHeight="1" thickBot="1">
      <c r="A22" s="249" t="s">
        <v>167</v>
      </c>
      <c r="B22" s="249">
        <v>2005</v>
      </c>
      <c r="C22" s="269">
        <v>28</v>
      </c>
      <c r="D22" s="175"/>
      <c r="E22" s="250">
        <v>4</v>
      </c>
      <c r="F22" s="188">
        <v>831</v>
      </c>
      <c r="G22" s="193">
        <f t="shared" si="0"/>
        <v>3324</v>
      </c>
      <c r="H22" s="188">
        <v>10</v>
      </c>
      <c r="I22" s="217">
        <f t="shared" si="1"/>
        <v>118.71428571428571</v>
      </c>
      <c r="J22" s="189"/>
      <c r="K22" s="176" t="s">
        <v>169</v>
      </c>
    </row>
    <row r="23" spans="1:11" s="39" customFormat="1" ht="26.25" customHeight="1" thickBot="1">
      <c r="A23" s="222" t="s">
        <v>12</v>
      </c>
      <c r="B23" s="205"/>
      <c r="C23" s="237">
        <f>SUM(C14:C22)</f>
        <v>352</v>
      </c>
      <c r="D23" s="184"/>
      <c r="E23" s="213"/>
      <c r="F23" s="213">
        <f>SUM(F14:F22)</f>
        <v>2840</v>
      </c>
      <c r="G23" s="214">
        <f>SUM(G14:G22)</f>
        <v>15302</v>
      </c>
      <c r="H23" s="213">
        <f>SUM(H14:H22)</f>
        <v>90</v>
      </c>
      <c r="I23" s="238">
        <f t="shared" si="1"/>
        <v>43.47159090909091</v>
      </c>
      <c r="J23" s="214"/>
      <c r="K23" s="185"/>
    </row>
    <row r="24" spans="1:11" ht="21" customHeight="1">
      <c r="A24" s="6"/>
      <c r="B24" s="74"/>
      <c r="C24" s="75"/>
      <c r="D24" s="76"/>
      <c r="E24" s="74"/>
      <c r="F24" s="74"/>
      <c r="G24" s="8"/>
      <c r="H24" s="8"/>
      <c r="I24" s="8"/>
      <c r="J24" s="18"/>
      <c r="K24" s="5"/>
    </row>
    <row r="25" spans="1:11" s="4" customFormat="1" ht="21" customHeight="1">
      <c r="A25" s="541" t="s">
        <v>1</v>
      </c>
      <c r="B25" s="541"/>
      <c r="C25" s="542"/>
      <c r="D25" s="362"/>
      <c r="E25" s="362"/>
      <c r="F25" s="362" t="s">
        <v>2</v>
      </c>
      <c r="G25" s="362"/>
      <c r="H25" s="362"/>
      <c r="I25" s="362"/>
      <c r="J25" s="22"/>
      <c r="K25" s="5"/>
    </row>
    <row r="26" spans="1:11" s="4" customFormat="1" ht="34.5" customHeight="1">
      <c r="A26" s="543" t="s">
        <v>62</v>
      </c>
      <c r="B26" s="544"/>
      <c r="C26" s="544"/>
      <c r="D26" s="544"/>
      <c r="E26" s="363"/>
      <c r="F26" s="363" t="s">
        <v>37</v>
      </c>
      <c r="G26" s="363"/>
      <c r="H26" s="363"/>
      <c r="I26" s="363"/>
      <c r="J26" s="23"/>
      <c r="K26" s="5"/>
    </row>
    <row r="27" spans="1:11" s="4" customFormat="1" ht="15" customHeight="1">
      <c r="A27" s="2"/>
      <c r="B27" s="11"/>
      <c r="C27" s="12"/>
      <c r="D27" s="12"/>
      <c r="E27" s="13"/>
      <c r="F27" s="13"/>
      <c r="G27" s="13"/>
      <c r="H27" s="13"/>
      <c r="I27" s="13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2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11" s="5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22.5" customHeight="1"/>
  </sheetData>
  <sheetProtection/>
  <mergeCells count="17"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  <mergeCell ref="H8:H13"/>
    <mergeCell ref="B8:B13"/>
    <mergeCell ref="C8:C13"/>
    <mergeCell ref="D8:D13"/>
    <mergeCell ref="E8:E13"/>
    <mergeCell ref="F8:F13"/>
    <mergeCell ref="G8:G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A2" sqref="A2:K2"/>
    </sheetView>
  </sheetViews>
  <sheetFormatPr defaultColWidth="8.00390625" defaultRowHeight="15.75"/>
  <cols>
    <col min="1" max="1" width="22.25390625" style="2" customWidth="1"/>
    <col min="2" max="3" width="7.00390625" style="1" customWidth="1"/>
    <col min="4" max="4" width="5.50390625" style="1" customWidth="1"/>
    <col min="5" max="5" width="6.50390625" style="1" customWidth="1"/>
    <col min="6" max="6" width="9.75390625" style="1" customWidth="1"/>
    <col min="7" max="7" width="9.625" style="1" customWidth="1"/>
    <col min="8" max="8" width="11.125" style="1" customWidth="1"/>
    <col min="9" max="9" width="6.875" style="1" customWidth="1"/>
    <col min="10" max="10" width="4.375" style="3" customWidth="1"/>
    <col min="11" max="11" width="14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73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6" customHeight="1" thickBot="1">
      <c r="A7" s="31"/>
      <c r="B7" s="467" t="s">
        <v>50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>
      <c r="A14" s="35" t="s">
        <v>246</v>
      </c>
      <c r="B14" s="24">
        <v>1984</v>
      </c>
      <c r="C14" s="24">
        <v>67.4</v>
      </c>
      <c r="D14" s="26"/>
      <c r="E14" s="33">
        <v>8</v>
      </c>
      <c r="F14" s="33">
        <v>222</v>
      </c>
      <c r="G14" s="33">
        <f>E14*F14</f>
        <v>1776</v>
      </c>
      <c r="H14" s="33">
        <v>10</v>
      </c>
      <c r="I14" s="38">
        <f aca="true" t="shared" si="0" ref="I14:I25">G14/C14</f>
        <v>26.35014836795252</v>
      </c>
      <c r="J14" s="34"/>
      <c r="K14" s="43" t="s">
        <v>18</v>
      </c>
    </row>
    <row r="15" spans="1:11" s="4" customFormat="1" ht="16.5" customHeight="1">
      <c r="A15" s="35" t="s">
        <v>247</v>
      </c>
      <c r="B15" s="24">
        <v>2004</v>
      </c>
      <c r="C15" s="24">
        <v>53</v>
      </c>
      <c r="D15" s="26"/>
      <c r="E15" s="33">
        <v>12</v>
      </c>
      <c r="F15" s="33">
        <v>230</v>
      </c>
      <c r="G15" s="33">
        <f aca="true" t="shared" si="1" ref="G15:G24">E15*F15</f>
        <v>2760</v>
      </c>
      <c r="H15" s="33">
        <v>10</v>
      </c>
      <c r="I15" s="38">
        <f t="shared" si="0"/>
        <v>52.075471698113205</v>
      </c>
      <c r="J15" s="34"/>
      <c r="K15" s="43" t="s">
        <v>18</v>
      </c>
    </row>
    <row r="16" spans="1:11" s="4" customFormat="1" ht="16.5" customHeight="1">
      <c r="A16" s="35" t="s">
        <v>248</v>
      </c>
      <c r="B16" s="24">
        <v>2005</v>
      </c>
      <c r="C16" s="24">
        <v>60</v>
      </c>
      <c r="D16" s="26"/>
      <c r="E16" s="33">
        <v>8</v>
      </c>
      <c r="F16" s="33">
        <v>262</v>
      </c>
      <c r="G16" s="33">
        <f t="shared" si="1"/>
        <v>2096</v>
      </c>
      <c r="H16" s="33">
        <v>10</v>
      </c>
      <c r="I16" s="38">
        <f t="shared" si="0"/>
        <v>34.93333333333333</v>
      </c>
      <c r="J16" s="34"/>
      <c r="K16" s="43" t="s">
        <v>18</v>
      </c>
    </row>
    <row r="17" spans="1:11" s="4" customFormat="1" ht="16.5" customHeight="1">
      <c r="A17" s="35" t="s">
        <v>249</v>
      </c>
      <c r="B17" s="24">
        <v>2002</v>
      </c>
      <c r="C17" s="24">
        <v>55.8</v>
      </c>
      <c r="D17" s="26" t="s">
        <v>33</v>
      </c>
      <c r="E17" s="33">
        <v>10</v>
      </c>
      <c r="F17" s="33">
        <v>247</v>
      </c>
      <c r="G17" s="33">
        <f t="shared" si="1"/>
        <v>2470</v>
      </c>
      <c r="H17" s="33">
        <v>10</v>
      </c>
      <c r="I17" s="38">
        <f t="shared" si="0"/>
        <v>44.2652329749104</v>
      </c>
      <c r="J17" s="34"/>
      <c r="K17" s="43" t="s">
        <v>18</v>
      </c>
    </row>
    <row r="18" spans="1:11" s="4" customFormat="1" ht="16.5" customHeight="1">
      <c r="A18" s="35" t="s">
        <v>49</v>
      </c>
      <c r="B18" s="24">
        <v>1958</v>
      </c>
      <c r="C18" s="24">
        <v>90.5</v>
      </c>
      <c r="D18" s="26" t="s">
        <v>20</v>
      </c>
      <c r="E18" s="33">
        <v>18</v>
      </c>
      <c r="F18" s="33">
        <v>222</v>
      </c>
      <c r="G18" s="33">
        <f t="shared" si="1"/>
        <v>3996</v>
      </c>
      <c r="H18" s="33">
        <v>10</v>
      </c>
      <c r="I18" s="38">
        <f t="shared" si="0"/>
        <v>44.15469613259668</v>
      </c>
      <c r="J18" s="34"/>
      <c r="K18" s="43" t="s">
        <v>18</v>
      </c>
    </row>
    <row r="19" spans="1:11" s="4" customFormat="1" ht="16.5" customHeight="1">
      <c r="A19" s="35" t="s">
        <v>250</v>
      </c>
      <c r="B19" s="24">
        <v>2003</v>
      </c>
      <c r="C19" s="24">
        <v>48</v>
      </c>
      <c r="D19" s="26"/>
      <c r="E19" s="33">
        <v>8</v>
      </c>
      <c r="F19" s="33">
        <v>240</v>
      </c>
      <c r="G19" s="33">
        <f t="shared" si="1"/>
        <v>1920</v>
      </c>
      <c r="H19" s="33">
        <v>10</v>
      </c>
      <c r="I19" s="38">
        <f t="shared" si="0"/>
        <v>40</v>
      </c>
      <c r="J19" s="34"/>
      <c r="K19" s="43" t="s">
        <v>18</v>
      </c>
    </row>
    <row r="20" spans="1:11" ht="16.5" customHeight="1">
      <c r="A20" s="35" t="s">
        <v>251</v>
      </c>
      <c r="B20" s="24">
        <v>2000</v>
      </c>
      <c r="C20" s="24">
        <v>80</v>
      </c>
      <c r="D20" s="26"/>
      <c r="E20" s="33">
        <v>16</v>
      </c>
      <c r="F20" s="33">
        <v>161</v>
      </c>
      <c r="G20" s="33">
        <f t="shared" si="1"/>
        <v>2576</v>
      </c>
      <c r="H20" s="33">
        <v>10</v>
      </c>
      <c r="I20" s="38">
        <f t="shared" si="0"/>
        <v>32.2</v>
      </c>
      <c r="J20" s="34"/>
      <c r="K20" s="43" t="s">
        <v>18</v>
      </c>
    </row>
    <row r="21" spans="1:11" s="4" customFormat="1" ht="16.5" customHeight="1">
      <c r="A21" s="35" t="s">
        <v>252</v>
      </c>
      <c r="B21" s="24">
        <v>20002</v>
      </c>
      <c r="C21" s="24">
        <v>62</v>
      </c>
      <c r="D21" s="26"/>
      <c r="E21" s="33">
        <v>10</v>
      </c>
      <c r="F21" s="33">
        <v>233</v>
      </c>
      <c r="G21" s="33">
        <f t="shared" si="1"/>
        <v>2330</v>
      </c>
      <c r="H21" s="33">
        <v>10</v>
      </c>
      <c r="I21" s="38">
        <f t="shared" si="0"/>
        <v>37.58064516129032</v>
      </c>
      <c r="J21" s="34"/>
      <c r="K21" s="43" t="s">
        <v>18</v>
      </c>
    </row>
    <row r="22" spans="1:11" s="4" customFormat="1" ht="16.5" customHeight="1">
      <c r="A22" s="35" t="s">
        <v>253</v>
      </c>
      <c r="B22" s="28">
        <v>2000</v>
      </c>
      <c r="C22" s="24">
        <v>65</v>
      </c>
      <c r="D22" s="26"/>
      <c r="E22" s="33">
        <v>10</v>
      </c>
      <c r="F22" s="33">
        <v>244</v>
      </c>
      <c r="G22" s="33">
        <f t="shared" si="1"/>
        <v>2440</v>
      </c>
      <c r="H22" s="33">
        <v>10</v>
      </c>
      <c r="I22" s="38">
        <f t="shared" si="0"/>
        <v>37.53846153846154</v>
      </c>
      <c r="J22" s="34"/>
      <c r="K22" s="43" t="s">
        <v>18</v>
      </c>
    </row>
    <row r="23" spans="1:11" s="4" customFormat="1" ht="16.5" customHeight="1">
      <c r="A23" s="35" t="s">
        <v>254</v>
      </c>
      <c r="B23" s="24">
        <v>1999</v>
      </c>
      <c r="C23" s="24">
        <v>61</v>
      </c>
      <c r="D23" s="26"/>
      <c r="E23" s="33">
        <v>10</v>
      </c>
      <c r="F23" s="33">
        <v>259</v>
      </c>
      <c r="G23" s="33">
        <f t="shared" si="1"/>
        <v>2590</v>
      </c>
      <c r="H23" s="33">
        <v>10</v>
      </c>
      <c r="I23" s="38">
        <f t="shared" si="0"/>
        <v>42.459016393442624</v>
      </c>
      <c r="J23" s="34"/>
      <c r="K23" s="43" t="s">
        <v>18</v>
      </c>
    </row>
    <row r="24" spans="1:11" s="4" customFormat="1" ht="16.5" customHeight="1" thickBot="1">
      <c r="A24" s="67" t="s">
        <v>255</v>
      </c>
      <c r="B24" s="55">
        <v>1998</v>
      </c>
      <c r="C24" s="55">
        <v>84.6</v>
      </c>
      <c r="D24" s="57"/>
      <c r="E24" s="68">
        <v>16</v>
      </c>
      <c r="F24" s="68">
        <v>187</v>
      </c>
      <c r="G24" s="33">
        <f t="shared" si="1"/>
        <v>2992</v>
      </c>
      <c r="H24" s="68">
        <v>8</v>
      </c>
      <c r="I24" s="38">
        <f t="shared" si="0"/>
        <v>35.36643026004728</v>
      </c>
      <c r="J24" s="70"/>
      <c r="K24" s="43" t="s">
        <v>18</v>
      </c>
    </row>
    <row r="25" spans="1:11" s="39" customFormat="1" ht="26.25" customHeight="1" thickBot="1">
      <c r="A25" s="63" t="s">
        <v>12</v>
      </c>
      <c r="B25" s="59"/>
      <c r="C25" s="60">
        <f>SUM(C14:C24)</f>
        <v>727.3000000000001</v>
      </c>
      <c r="D25" s="61"/>
      <c r="E25" s="64"/>
      <c r="F25" s="64">
        <f>SUM(F14:F24)</f>
        <v>2507</v>
      </c>
      <c r="G25" s="64">
        <f>SUM(G14:G24)</f>
        <v>27946</v>
      </c>
      <c r="H25" s="64">
        <f>SUM(H14:H24)</f>
        <v>108</v>
      </c>
      <c r="I25" s="65">
        <f t="shared" si="0"/>
        <v>38.42430908840918</v>
      </c>
      <c r="J25" s="66"/>
      <c r="K25" s="72" t="s">
        <v>18</v>
      </c>
    </row>
    <row r="26" spans="1:11" ht="18" customHeight="1">
      <c r="A26" s="6"/>
      <c r="B26" s="74"/>
      <c r="C26" s="75"/>
      <c r="D26" s="76"/>
      <c r="E26" s="74"/>
      <c r="F26" s="78"/>
      <c r="G26" s="8"/>
      <c r="H26" s="8"/>
      <c r="I26" s="8"/>
      <c r="J26" s="18"/>
      <c r="K26" s="5"/>
    </row>
    <row r="27" spans="1:11" s="4" customFormat="1" ht="24.7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16"/>
      <c r="J27" s="22"/>
      <c r="K27" s="5"/>
    </row>
    <row r="28" spans="1:11" s="4" customFormat="1" ht="39.7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F8:F13"/>
    <mergeCell ref="G8:G13"/>
    <mergeCell ref="H8:H13"/>
    <mergeCell ref="B8:B13"/>
    <mergeCell ref="C8:C13"/>
    <mergeCell ref="D8:D13"/>
    <mergeCell ref="E8:E13"/>
    <mergeCell ref="I8:I13"/>
    <mergeCell ref="B6:J6"/>
    <mergeCell ref="B7:J7"/>
    <mergeCell ref="A1:K1"/>
    <mergeCell ref="A2:K2"/>
    <mergeCell ref="B4:J4"/>
    <mergeCell ref="B5:J5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Normal="104" zoomScaleSheetLayoutView="100" zoomScalePageLayoutView="0" workbookViewId="0" topLeftCell="A1">
      <selection activeCell="A2" sqref="A2:K2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4.625" style="1" customWidth="1"/>
    <col min="5" max="5" width="6.00390625" style="1" customWidth="1"/>
    <col min="6" max="6" width="10.50390625" style="1" customWidth="1"/>
    <col min="7" max="7" width="9.25390625" style="1" customWidth="1"/>
    <col min="8" max="8" width="11.125" style="1" customWidth="1"/>
    <col min="9" max="9" width="7.125" style="1" customWidth="1"/>
    <col min="10" max="10" width="4.375" style="3" customWidth="1"/>
    <col min="11" max="11" width="18.1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80.2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137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45.75" customHeight="1" thickBot="1">
      <c r="A7" s="31"/>
      <c r="B7" s="467" t="s">
        <v>108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33" customHeight="1">
      <c r="A14" s="35" t="s">
        <v>473</v>
      </c>
      <c r="B14" s="24">
        <v>2000</v>
      </c>
      <c r="C14" s="25">
        <v>63</v>
      </c>
      <c r="D14" s="26" t="s">
        <v>33</v>
      </c>
      <c r="E14" s="33">
        <v>12</v>
      </c>
      <c r="F14" s="33">
        <v>103</v>
      </c>
      <c r="G14" s="33">
        <v>1236</v>
      </c>
      <c r="H14" s="33">
        <v>3</v>
      </c>
      <c r="I14" s="69">
        <v>19.62</v>
      </c>
      <c r="J14" s="34">
        <v>1</v>
      </c>
      <c r="K14" s="73" t="s">
        <v>109</v>
      </c>
    </row>
    <row r="15" spans="1:11" s="4" customFormat="1" ht="32.25" customHeight="1">
      <c r="A15" s="35" t="s">
        <v>474</v>
      </c>
      <c r="B15" s="24">
        <v>2000</v>
      </c>
      <c r="C15" s="25">
        <v>61</v>
      </c>
      <c r="D15" s="26" t="s">
        <v>15</v>
      </c>
      <c r="E15" s="33">
        <v>10</v>
      </c>
      <c r="F15" s="33">
        <v>118</v>
      </c>
      <c r="G15" s="33">
        <v>1180</v>
      </c>
      <c r="H15" s="33">
        <v>3</v>
      </c>
      <c r="I15" s="69">
        <v>19.34</v>
      </c>
      <c r="J15" s="34">
        <v>2</v>
      </c>
      <c r="K15" s="48" t="s">
        <v>17</v>
      </c>
    </row>
    <row r="16" spans="1:11" s="4" customFormat="1" ht="32.25" customHeight="1">
      <c r="A16" s="35" t="s">
        <v>475</v>
      </c>
      <c r="B16" s="24">
        <v>2001</v>
      </c>
      <c r="C16" s="25">
        <v>63</v>
      </c>
      <c r="D16" s="26" t="s">
        <v>15</v>
      </c>
      <c r="E16" s="33">
        <v>10</v>
      </c>
      <c r="F16" s="33">
        <v>117</v>
      </c>
      <c r="G16" s="33">
        <v>1170</v>
      </c>
      <c r="H16" s="33">
        <v>3</v>
      </c>
      <c r="I16" s="69">
        <v>18.57</v>
      </c>
      <c r="J16" s="34">
        <v>3</v>
      </c>
      <c r="K16" s="48" t="s">
        <v>109</v>
      </c>
    </row>
    <row r="17" spans="1:11" s="4" customFormat="1" ht="33" customHeight="1">
      <c r="A17" s="35" t="s">
        <v>476</v>
      </c>
      <c r="B17" s="24">
        <v>2006</v>
      </c>
      <c r="C17" s="25">
        <v>21</v>
      </c>
      <c r="D17" s="26" t="s">
        <v>34</v>
      </c>
      <c r="E17" s="33">
        <v>4</v>
      </c>
      <c r="F17" s="33">
        <v>105</v>
      </c>
      <c r="G17" s="33">
        <v>420</v>
      </c>
      <c r="H17" s="33">
        <v>3</v>
      </c>
      <c r="I17" s="69">
        <v>20</v>
      </c>
      <c r="J17" s="34">
        <v>1</v>
      </c>
      <c r="K17" s="48" t="s">
        <v>109</v>
      </c>
    </row>
    <row r="18" spans="1:11" s="4" customFormat="1" ht="31.5" customHeight="1">
      <c r="A18" s="35" t="s">
        <v>477</v>
      </c>
      <c r="B18" s="24">
        <v>2003</v>
      </c>
      <c r="C18" s="25">
        <v>36</v>
      </c>
      <c r="D18" s="26" t="s">
        <v>33</v>
      </c>
      <c r="E18" s="33">
        <v>6</v>
      </c>
      <c r="F18" s="33">
        <v>108</v>
      </c>
      <c r="G18" s="33">
        <v>648</v>
      </c>
      <c r="H18" s="33">
        <v>3</v>
      </c>
      <c r="I18" s="69">
        <v>18</v>
      </c>
      <c r="J18" s="34">
        <v>2</v>
      </c>
      <c r="K18" s="48" t="s">
        <v>109</v>
      </c>
    </row>
    <row r="19" spans="1:11" ht="33" customHeight="1">
      <c r="A19" s="35" t="s">
        <v>478</v>
      </c>
      <c r="B19" s="24">
        <v>2006</v>
      </c>
      <c r="C19" s="25">
        <v>26</v>
      </c>
      <c r="D19" s="26" t="s">
        <v>33</v>
      </c>
      <c r="E19" s="33">
        <v>4</v>
      </c>
      <c r="F19" s="33">
        <v>105</v>
      </c>
      <c r="G19" s="33">
        <v>420</v>
      </c>
      <c r="H19" s="33">
        <v>3</v>
      </c>
      <c r="I19" s="69">
        <v>16.15</v>
      </c>
      <c r="J19" s="34">
        <v>3</v>
      </c>
      <c r="K19" s="48" t="s">
        <v>109</v>
      </c>
    </row>
    <row r="20" spans="1:11" s="4" customFormat="1" ht="33" customHeight="1">
      <c r="A20" s="35" t="s">
        <v>479</v>
      </c>
      <c r="B20" s="24">
        <v>2005</v>
      </c>
      <c r="C20" s="25">
        <v>31</v>
      </c>
      <c r="D20" s="26" t="s">
        <v>34</v>
      </c>
      <c r="E20" s="33">
        <v>4</v>
      </c>
      <c r="F20" s="33">
        <v>115</v>
      </c>
      <c r="G20" s="33">
        <v>460</v>
      </c>
      <c r="H20" s="33">
        <v>3</v>
      </c>
      <c r="I20" s="69">
        <v>14.84</v>
      </c>
      <c r="J20" s="34">
        <v>4</v>
      </c>
      <c r="K20" s="48" t="s">
        <v>109</v>
      </c>
    </row>
    <row r="21" spans="1:11" s="4" customFormat="1" ht="32.25" customHeight="1" thickBot="1">
      <c r="A21" s="67" t="s">
        <v>480</v>
      </c>
      <c r="B21" s="55">
        <v>2004</v>
      </c>
      <c r="C21" s="56">
        <v>37</v>
      </c>
      <c r="D21" s="57" t="s">
        <v>34</v>
      </c>
      <c r="E21" s="68">
        <v>6</v>
      </c>
      <c r="F21" s="33">
        <v>89</v>
      </c>
      <c r="G21" s="33">
        <v>534</v>
      </c>
      <c r="H21" s="33">
        <v>3</v>
      </c>
      <c r="I21" s="69">
        <v>14.43</v>
      </c>
      <c r="J21" s="34">
        <v>5</v>
      </c>
      <c r="K21" s="48" t="s">
        <v>17</v>
      </c>
    </row>
    <row r="22" spans="1:11" s="39" customFormat="1" ht="26.25" customHeight="1" thickBot="1">
      <c r="A22" s="71" t="s">
        <v>12</v>
      </c>
      <c r="B22" s="59"/>
      <c r="C22" s="60">
        <f>SUM(C14:C21)</f>
        <v>338</v>
      </c>
      <c r="D22" s="61"/>
      <c r="E22" s="64"/>
      <c r="F22" s="64">
        <f>SUM(F14:F21)</f>
        <v>860</v>
      </c>
      <c r="G22" s="64">
        <f>SUM(G14:G21)</f>
        <v>6068</v>
      </c>
      <c r="H22" s="64">
        <f>SUM(H14:H21)</f>
        <v>24</v>
      </c>
      <c r="I22" s="65">
        <f>G22/C22</f>
        <v>17.952662721893493</v>
      </c>
      <c r="J22" s="66"/>
      <c r="K22" s="62"/>
    </row>
    <row r="23" spans="1:11" ht="18" customHeight="1">
      <c r="A23" s="6"/>
      <c r="B23" s="74"/>
      <c r="C23" s="75"/>
      <c r="D23" s="76"/>
      <c r="E23" s="77"/>
      <c r="F23" s="78"/>
      <c r="G23" s="8"/>
      <c r="H23" s="8"/>
      <c r="I23" s="8"/>
      <c r="J23" s="18"/>
      <c r="K23" s="5"/>
    </row>
    <row r="24" spans="1:11" s="4" customFormat="1" ht="25.5" customHeight="1">
      <c r="A24" s="541" t="s">
        <v>1</v>
      </c>
      <c r="B24" s="541"/>
      <c r="C24" s="542"/>
      <c r="D24" s="362"/>
      <c r="E24" s="362"/>
      <c r="F24" s="362" t="s">
        <v>2</v>
      </c>
      <c r="G24" s="362"/>
      <c r="H24" s="362"/>
      <c r="I24" s="16"/>
      <c r="J24" s="22"/>
      <c r="K24" s="5"/>
    </row>
    <row r="25" spans="1:11" s="4" customFormat="1" ht="39" customHeight="1">
      <c r="A25" s="543" t="s">
        <v>62</v>
      </c>
      <c r="B25" s="544"/>
      <c r="C25" s="544"/>
      <c r="D25" s="544"/>
      <c r="E25" s="363"/>
      <c r="F25" s="363" t="s">
        <v>37</v>
      </c>
      <c r="G25" s="363"/>
      <c r="H25" s="363"/>
      <c r="I25" s="21"/>
      <c r="J25" s="23"/>
      <c r="K25" s="5"/>
    </row>
    <row r="26" spans="1:11" s="4" customFormat="1" ht="15" customHeight="1">
      <c r="A26" s="2"/>
      <c r="B26" s="11"/>
      <c r="C26" s="12"/>
      <c r="D26" s="12"/>
      <c r="E26" s="13"/>
      <c r="F26" s="13"/>
      <c r="G26" s="13"/>
      <c r="H26" s="13"/>
      <c r="I26" s="13"/>
      <c r="J26" s="3"/>
      <c r="K26" s="1"/>
    </row>
    <row r="27" ht="18" customHeight="1"/>
    <row r="28" spans="1:11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2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1" s="5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3"/>
      <c r="K39" s="1"/>
    </row>
    <row r="40" ht="22.5" customHeight="1"/>
  </sheetData>
  <sheetProtection/>
  <mergeCells count="17">
    <mergeCell ref="E8:E13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B4:J4"/>
    <mergeCell ref="B7:J7"/>
    <mergeCell ref="A8:A13"/>
    <mergeCell ref="K8:K13"/>
    <mergeCell ref="I8:I13"/>
    <mergeCell ref="J8:J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SheetLayoutView="90" zoomScalePageLayoutView="0" workbookViewId="0" topLeftCell="A1">
      <selection activeCell="E9" sqref="E9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5" ht="15.75">
      <c r="A1" s="436"/>
      <c r="B1" s="436"/>
      <c r="C1" s="436"/>
      <c r="D1" s="436"/>
      <c r="E1" s="436"/>
    </row>
    <row r="2" spans="1:5" ht="15.75">
      <c r="A2" s="471" t="s">
        <v>101</v>
      </c>
      <c r="B2" s="437"/>
      <c r="C2" s="437"/>
      <c r="D2" s="437"/>
      <c r="E2" s="437"/>
    </row>
    <row r="3" spans="1:5" ht="79.5" customHeight="1">
      <c r="A3" s="472" t="s">
        <v>243</v>
      </c>
      <c r="B3" s="435"/>
      <c r="C3" s="435"/>
      <c r="D3" s="435"/>
      <c r="E3" s="435"/>
    </row>
    <row r="4" spans="1:5" ht="45.75" customHeight="1">
      <c r="A4" s="536" t="s">
        <v>245</v>
      </c>
      <c r="B4" s="536"/>
      <c r="C4" s="536"/>
      <c r="D4" s="536"/>
      <c r="E4" s="536"/>
    </row>
    <row r="5" spans="1:5" ht="60.75" customHeight="1">
      <c r="A5" s="239" t="s">
        <v>12</v>
      </c>
      <c r="B5" s="209" t="s">
        <v>39</v>
      </c>
      <c r="C5" s="209" t="s">
        <v>41</v>
      </c>
      <c r="D5" s="240" t="s">
        <v>90</v>
      </c>
      <c r="E5" s="240" t="s">
        <v>40</v>
      </c>
    </row>
    <row r="6" spans="1:5" ht="21.75" customHeight="1">
      <c r="A6" s="219" t="s">
        <v>304</v>
      </c>
      <c r="B6" s="241">
        <v>439</v>
      </c>
      <c r="C6" s="242">
        <v>29864</v>
      </c>
      <c r="D6" s="239">
        <f aca="true" t="shared" si="0" ref="D6:D18">C6/B6</f>
        <v>68.02733485193622</v>
      </c>
      <c r="E6" s="195">
        <v>1</v>
      </c>
    </row>
    <row r="7" spans="1:5" ht="21.75" customHeight="1">
      <c r="A7" s="219" t="s">
        <v>303</v>
      </c>
      <c r="B7" s="241">
        <f>'[1]Филейка'!C25</f>
        <v>420</v>
      </c>
      <c r="C7" s="242">
        <f>'[1]Филейка'!G25</f>
        <v>25500</v>
      </c>
      <c r="D7" s="239">
        <f t="shared" si="0"/>
        <v>60.714285714285715</v>
      </c>
      <c r="E7" s="195">
        <v>2</v>
      </c>
    </row>
    <row r="8" spans="1:5" ht="18.75">
      <c r="A8" s="219" t="s">
        <v>302</v>
      </c>
      <c r="B8" s="241">
        <f>'[1]Торфян'!C24</f>
        <v>483.3</v>
      </c>
      <c r="C8" s="242">
        <f>'[1]Торфян'!G24</f>
        <v>28806</v>
      </c>
      <c r="D8" s="239">
        <f t="shared" si="0"/>
        <v>59.602731222842955</v>
      </c>
      <c r="E8" s="195">
        <v>3</v>
      </c>
    </row>
    <row r="9" spans="1:5" ht="18.75">
      <c r="A9" s="219" t="s">
        <v>301</v>
      </c>
      <c r="B9" s="241">
        <f>'[1]Соколовка.'!C25</f>
        <v>642</v>
      </c>
      <c r="C9" s="242">
        <f>'[1]Соколовка.'!G25</f>
        <v>37248</v>
      </c>
      <c r="D9" s="239">
        <f t="shared" si="0"/>
        <v>58.018691588785046</v>
      </c>
      <c r="E9" s="195">
        <v>4</v>
      </c>
    </row>
    <row r="10" spans="1:5" ht="18.75">
      <c r="A10" s="219" t="s">
        <v>35</v>
      </c>
      <c r="B10" s="243">
        <v>703</v>
      </c>
      <c r="C10" s="243">
        <v>40176</v>
      </c>
      <c r="D10" s="239">
        <f t="shared" si="0"/>
        <v>57.14935988620199</v>
      </c>
      <c r="E10" s="195">
        <v>5</v>
      </c>
    </row>
    <row r="11" spans="1:5" ht="18.75">
      <c r="A11" s="219" t="s">
        <v>305</v>
      </c>
      <c r="B11" s="243">
        <v>550</v>
      </c>
      <c r="C11" s="243">
        <v>30180</v>
      </c>
      <c r="D11" s="239">
        <f t="shared" si="0"/>
        <v>54.872727272727275</v>
      </c>
      <c r="E11" s="195">
        <v>6</v>
      </c>
    </row>
    <row r="12" spans="1:5" ht="18.75">
      <c r="A12" s="199" t="s">
        <v>300</v>
      </c>
      <c r="B12" s="241">
        <v>760.9</v>
      </c>
      <c r="C12" s="242">
        <v>40540</v>
      </c>
      <c r="D12" s="239">
        <f t="shared" si="0"/>
        <v>53.27901169667499</v>
      </c>
      <c r="E12" s="195">
        <v>7</v>
      </c>
    </row>
    <row r="13" spans="1:5" ht="18.75">
      <c r="A13" s="219" t="s">
        <v>306</v>
      </c>
      <c r="B13" s="241">
        <f>'[1]Филейка-1'!C25</f>
        <v>489</v>
      </c>
      <c r="C13" s="242">
        <f>'[1]Филейка-1'!G25</f>
        <v>24640</v>
      </c>
      <c r="D13" s="239">
        <f t="shared" si="0"/>
        <v>50.38854805725971</v>
      </c>
      <c r="E13" s="195">
        <v>8</v>
      </c>
    </row>
    <row r="14" spans="1:5" ht="18.75">
      <c r="A14" s="219" t="s">
        <v>299</v>
      </c>
      <c r="B14" s="241">
        <f>'[1]Шк№39'!C25</f>
        <v>432.1</v>
      </c>
      <c r="C14" s="242">
        <f>'[1]Шк№39'!G25</f>
        <v>19970.5</v>
      </c>
      <c r="D14" s="239">
        <f t="shared" si="0"/>
        <v>46.217310807683404</v>
      </c>
      <c r="E14" s="195">
        <v>9</v>
      </c>
    </row>
    <row r="15" spans="1:5" ht="18.75">
      <c r="A15" s="219" t="s">
        <v>298</v>
      </c>
      <c r="B15" s="241">
        <v>506</v>
      </c>
      <c r="C15" s="242">
        <v>23288</v>
      </c>
      <c r="D15" s="239">
        <f t="shared" si="0"/>
        <v>46.023715415019765</v>
      </c>
      <c r="E15" s="195">
        <v>10</v>
      </c>
    </row>
    <row r="16" spans="1:5" ht="18.75">
      <c r="A16" s="219" t="s">
        <v>296</v>
      </c>
      <c r="B16" s="241">
        <v>402</v>
      </c>
      <c r="C16" s="242">
        <v>17726</v>
      </c>
      <c r="D16" s="239">
        <f>C16/B16</f>
        <v>44.09452736318408</v>
      </c>
      <c r="E16" s="195">
        <v>11</v>
      </c>
    </row>
    <row r="17" spans="1:5" ht="18.75">
      <c r="A17" s="219" t="s">
        <v>297</v>
      </c>
      <c r="B17" s="241">
        <v>352</v>
      </c>
      <c r="C17" s="242">
        <v>15302</v>
      </c>
      <c r="D17" s="239">
        <f t="shared" si="0"/>
        <v>43.47159090909091</v>
      </c>
      <c r="E17" s="195">
        <v>12</v>
      </c>
    </row>
    <row r="18" spans="1:5" ht="18.75">
      <c r="A18" s="219" t="s">
        <v>36</v>
      </c>
      <c r="B18" s="241">
        <v>727.3</v>
      </c>
      <c r="C18" s="242">
        <v>27946</v>
      </c>
      <c r="D18" s="239">
        <f t="shared" si="0"/>
        <v>38.42430908840919</v>
      </c>
      <c r="E18" s="195">
        <v>13</v>
      </c>
    </row>
    <row r="19" spans="1:5" ht="18.75">
      <c r="A19" s="535" t="s">
        <v>130</v>
      </c>
      <c r="B19" s="535"/>
      <c r="C19" s="245">
        <f>SUM(C6:C18)</f>
        <v>361186.5</v>
      </c>
      <c r="D19" s="44"/>
      <c r="E19" s="44"/>
    </row>
    <row r="20" spans="1:7" ht="29.25" customHeight="1">
      <c r="A20" s="155" t="s">
        <v>1</v>
      </c>
      <c r="B20" s="154" t="s">
        <v>2</v>
      </c>
      <c r="C20" s="154"/>
      <c r="D20" s="155"/>
      <c r="E20" s="155"/>
      <c r="G20" s="91"/>
    </row>
    <row r="21" spans="1:5" ht="33.75" customHeight="1">
      <c r="A21" s="158" t="s">
        <v>62</v>
      </c>
      <c r="B21" s="156" t="s">
        <v>37</v>
      </c>
      <c r="C21" s="157"/>
      <c r="D21" s="155"/>
      <c r="E21" s="155"/>
    </row>
  </sheetData>
  <sheetProtection/>
  <mergeCells count="5">
    <mergeCell ref="A19:B19"/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view="pageBreakPreview" zoomScaleNormal="104" zoomScaleSheetLayoutView="100" zoomScalePageLayoutView="0" workbookViewId="0" topLeftCell="A25">
      <selection activeCell="B4" sqref="B4:J4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9.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">
      <c r="A2" s="437" t="s">
        <v>96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176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76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>
      <c r="A14" s="119"/>
      <c r="B14" s="119"/>
      <c r="C14" s="79"/>
      <c r="D14" s="26"/>
      <c r="E14" s="45"/>
      <c r="F14" s="79"/>
      <c r="G14" s="45"/>
      <c r="H14" s="120"/>
      <c r="I14" s="46" t="e">
        <f>G14/C14</f>
        <v>#DIV/0!</v>
      </c>
      <c r="J14" s="47">
        <v>1</v>
      </c>
      <c r="K14" s="80" t="s">
        <v>73</v>
      </c>
    </row>
    <row r="15" spans="1:11" s="4" customFormat="1" ht="16.5" customHeight="1">
      <c r="A15" s="67"/>
      <c r="B15" s="55"/>
      <c r="C15" s="56"/>
      <c r="D15" s="57"/>
      <c r="E15" s="68"/>
      <c r="F15" s="68"/>
      <c r="G15" s="68"/>
      <c r="H15" s="68"/>
      <c r="I15" s="69" t="e">
        <f aca="true" t="shared" si="0" ref="I15:I20">G15/C15</f>
        <v>#DIV/0!</v>
      </c>
      <c r="J15" s="47">
        <v>2</v>
      </c>
      <c r="K15" s="161" t="s">
        <v>17</v>
      </c>
    </row>
    <row r="16" spans="1:11" s="4" customFormat="1" ht="16.5" customHeight="1">
      <c r="A16" s="27"/>
      <c r="B16" s="24"/>
      <c r="C16" s="25"/>
      <c r="D16" s="26"/>
      <c r="E16" s="45"/>
      <c r="F16" s="45"/>
      <c r="G16" s="45"/>
      <c r="H16" s="45"/>
      <c r="I16" s="46" t="e">
        <f t="shared" si="0"/>
        <v>#DIV/0!</v>
      </c>
      <c r="J16" s="47">
        <v>3</v>
      </c>
      <c r="K16" s="43" t="s">
        <v>17</v>
      </c>
    </row>
    <row r="17" spans="1:11" s="4" customFormat="1" ht="16.5" customHeight="1">
      <c r="A17" s="119"/>
      <c r="B17" s="119"/>
      <c r="C17" s="79"/>
      <c r="D17" s="26"/>
      <c r="E17" s="45"/>
      <c r="F17" s="79"/>
      <c r="G17" s="45"/>
      <c r="H17" s="120"/>
      <c r="I17" s="46" t="e">
        <f>G17/C17</f>
        <v>#DIV/0!</v>
      </c>
      <c r="J17" s="47">
        <v>4</v>
      </c>
      <c r="K17" s="43" t="s">
        <v>17</v>
      </c>
    </row>
    <row r="18" spans="1:11" s="4" customFormat="1" ht="16.5" customHeight="1">
      <c r="A18" s="27"/>
      <c r="B18" s="24"/>
      <c r="C18" s="25"/>
      <c r="D18" s="26"/>
      <c r="E18" s="45"/>
      <c r="F18" s="45"/>
      <c r="G18" s="45"/>
      <c r="H18" s="45"/>
      <c r="I18" s="46" t="e">
        <f t="shared" si="0"/>
        <v>#DIV/0!</v>
      </c>
      <c r="J18" s="47">
        <v>5</v>
      </c>
      <c r="K18" s="43" t="s">
        <v>17</v>
      </c>
    </row>
    <row r="19" spans="1:11" s="4" customFormat="1" ht="16.5" customHeight="1">
      <c r="A19" s="119"/>
      <c r="B19" s="119"/>
      <c r="C19" s="79"/>
      <c r="D19" s="26"/>
      <c r="E19" s="45"/>
      <c r="F19" s="79"/>
      <c r="G19" s="45"/>
      <c r="H19" s="120"/>
      <c r="I19" s="46" t="e">
        <f t="shared" si="0"/>
        <v>#DIV/0!</v>
      </c>
      <c r="J19" s="47">
        <v>6</v>
      </c>
      <c r="K19" s="80" t="s">
        <v>73</v>
      </c>
    </row>
    <row r="20" spans="1:11" s="4" customFormat="1" ht="16.5" customHeight="1">
      <c r="A20" s="27"/>
      <c r="B20" s="24"/>
      <c r="C20" s="25"/>
      <c r="D20" s="26"/>
      <c r="E20" s="45"/>
      <c r="F20" s="45"/>
      <c r="G20" s="45"/>
      <c r="H20" s="45"/>
      <c r="I20" s="46" t="e">
        <f t="shared" si="0"/>
        <v>#DIV/0!</v>
      </c>
      <c r="J20" s="47">
        <v>7</v>
      </c>
      <c r="K20" s="43" t="s">
        <v>17</v>
      </c>
    </row>
    <row r="21" spans="1:11" s="4" customFormat="1" ht="16.5" customHeight="1">
      <c r="A21" s="27"/>
      <c r="B21" s="24"/>
      <c r="C21" s="125"/>
      <c r="D21" s="84"/>
      <c r="E21" s="85"/>
      <c r="F21" s="85"/>
      <c r="G21" s="85"/>
      <c r="H21" s="85"/>
      <c r="I21" s="124" t="e">
        <f>G21/C21</f>
        <v>#DIV/0!</v>
      </c>
      <c r="J21" s="86" t="s">
        <v>79</v>
      </c>
      <c r="K21" s="162" t="s">
        <v>17</v>
      </c>
    </row>
    <row r="22" spans="1:11" s="4" customFormat="1" ht="16.5" customHeight="1">
      <c r="A22" s="119"/>
      <c r="B22" s="119"/>
      <c r="C22" s="122"/>
      <c r="D22" s="26"/>
      <c r="E22" s="45"/>
      <c r="F22" s="79"/>
      <c r="G22" s="45"/>
      <c r="H22" s="120"/>
      <c r="I22" s="46" t="e">
        <f>G22/C22</f>
        <v>#DIV/0!</v>
      </c>
      <c r="J22" s="47">
        <v>8</v>
      </c>
      <c r="K22" s="163" t="s">
        <v>73</v>
      </c>
    </row>
    <row r="23" spans="1:11" ht="16.5" customHeight="1">
      <c r="A23" s="149"/>
      <c r="B23" s="24"/>
      <c r="C23" s="123"/>
      <c r="D23" s="26"/>
      <c r="E23" s="45"/>
      <c r="F23" s="45"/>
      <c r="G23" s="45"/>
      <c r="H23" s="45"/>
      <c r="I23" s="46" t="e">
        <f>G23/C23</f>
        <v>#DIV/0!</v>
      </c>
      <c r="J23" s="47">
        <v>9</v>
      </c>
      <c r="K23" s="164" t="s">
        <v>17</v>
      </c>
    </row>
    <row r="24" spans="1:11" s="102" customFormat="1" ht="16.5" customHeight="1">
      <c r="A24" s="121"/>
      <c r="B24" s="148"/>
      <c r="C24" s="148"/>
      <c r="D24" s="26"/>
      <c r="E24" s="45"/>
      <c r="F24" s="148"/>
      <c r="G24" s="148"/>
      <c r="H24" s="120"/>
      <c r="I24" s="46" t="e">
        <f>E24*F24/C24</f>
        <v>#DIV/0!</v>
      </c>
      <c r="J24" s="47">
        <v>10</v>
      </c>
      <c r="K24" s="80" t="s">
        <v>86</v>
      </c>
    </row>
    <row r="25" spans="1:11" s="4" customFormat="1" ht="16.5" customHeight="1">
      <c r="A25" s="149"/>
      <c r="B25" s="24"/>
      <c r="C25" s="25"/>
      <c r="D25" s="26"/>
      <c r="E25" s="45"/>
      <c r="F25" s="45"/>
      <c r="G25" s="45"/>
      <c r="H25" s="45"/>
      <c r="I25" s="46" t="e">
        <f>G25/C25</f>
        <v>#DIV/0!</v>
      </c>
      <c r="J25" s="47">
        <v>11</v>
      </c>
      <c r="K25" s="43" t="s">
        <v>17</v>
      </c>
    </row>
    <row r="26" spans="1:11" s="102" customFormat="1" ht="16.5" customHeight="1">
      <c r="A26" s="121"/>
      <c r="B26" s="148"/>
      <c r="C26" s="148"/>
      <c r="D26" s="26"/>
      <c r="E26" s="45"/>
      <c r="F26" s="148"/>
      <c r="G26" s="148"/>
      <c r="H26" s="120"/>
      <c r="I26" s="46" t="e">
        <f>E26*F26/C26</f>
        <v>#DIV/0!</v>
      </c>
      <c r="J26" s="47">
        <v>12</v>
      </c>
      <c r="K26" s="80" t="s">
        <v>86</v>
      </c>
    </row>
    <row r="27" spans="1:11" s="102" customFormat="1" ht="16.5" customHeight="1">
      <c r="A27" s="121"/>
      <c r="B27" s="148"/>
      <c r="C27" s="148"/>
      <c r="D27" s="26"/>
      <c r="E27" s="45"/>
      <c r="F27" s="148"/>
      <c r="G27" s="148"/>
      <c r="H27" s="120"/>
      <c r="I27" s="46" t="e">
        <f>E27*F27/C27</f>
        <v>#DIV/0!</v>
      </c>
      <c r="J27" s="47"/>
      <c r="K27" s="80" t="s">
        <v>86</v>
      </c>
    </row>
    <row r="28" spans="1:11" s="4" customFormat="1" ht="16.5" customHeight="1">
      <c r="A28" s="149"/>
      <c r="B28" s="24"/>
      <c r="C28" s="25"/>
      <c r="D28" s="26"/>
      <c r="E28" s="45"/>
      <c r="F28" s="45"/>
      <c r="G28" s="45"/>
      <c r="H28" s="45"/>
      <c r="I28" s="46" t="e">
        <f>G28/C28</f>
        <v>#DIV/0!</v>
      </c>
      <c r="J28" s="47">
        <v>13</v>
      </c>
      <c r="K28" s="43" t="s">
        <v>17</v>
      </c>
    </row>
    <row r="29" spans="1:11" s="4" customFormat="1" ht="16.5" customHeight="1">
      <c r="A29" s="121"/>
      <c r="B29" s="119"/>
      <c r="C29" s="79"/>
      <c r="D29" s="26"/>
      <c r="E29" s="45"/>
      <c r="F29" s="79"/>
      <c r="G29" s="45"/>
      <c r="H29" s="120"/>
      <c r="I29" s="46" t="e">
        <f>G29/C29</f>
        <v>#DIV/0!</v>
      </c>
      <c r="J29" s="47" t="s">
        <v>79</v>
      </c>
      <c r="K29" s="43" t="s">
        <v>17</v>
      </c>
    </row>
    <row r="30" spans="1:11" s="4" customFormat="1" ht="16.5" customHeight="1" thickBot="1">
      <c r="A30" s="112"/>
      <c r="B30" s="106"/>
      <c r="C30" s="108"/>
      <c r="D30" s="26"/>
      <c r="E30" s="108"/>
      <c r="F30" s="108"/>
      <c r="G30" s="33"/>
      <c r="H30" s="170"/>
      <c r="I30" s="38" t="e">
        <f>G30/C30</f>
        <v>#DIV/0!</v>
      </c>
      <c r="J30" s="34">
        <v>14</v>
      </c>
      <c r="K30" s="165" t="s">
        <v>78</v>
      </c>
    </row>
    <row r="31" spans="1:11" s="4" customFormat="1" ht="16.5" customHeight="1">
      <c r="A31" s="121"/>
      <c r="B31" s="119"/>
      <c r="C31" s="79"/>
      <c r="D31" s="26"/>
      <c r="E31" s="79"/>
      <c r="F31" s="79"/>
      <c r="G31" s="45"/>
      <c r="H31" s="120"/>
      <c r="I31" s="46" t="e">
        <f>G31/C31</f>
        <v>#DIV/0!</v>
      </c>
      <c r="J31" s="86">
        <v>15</v>
      </c>
      <c r="K31" s="165" t="s">
        <v>78</v>
      </c>
    </row>
    <row r="32" spans="1:11" s="4" customFormat="1" ht="16.5" customHeight="1">
      <c r="A32" s="121"/>
      <c r="B32" s="119"/>
      <c r="C32" s="79"/>
      <c r="D32" s="26"/>
      <c r="E32" s="79"/>
      <c r="F32" s="79"/>
      <c r="G32" s="45"/>
      <c r="H32" s="120"/>
      <c r="I32" s="46" t="e">
        <f>G32/C32</f>
        <v>#DIV/0!</v>
      </c>
      <c r="J32" s="86" t="s">
        <v>79</v>
      </c>
      <c r="K32" s="165" t="s">
        <v>78</v>
      </c>
    </row>
    <row r="33" spans="1:11" s="102" customFormat="1" ht="16.5" customHeight="1">
      <c r="A33" s="121"/>
      <c r="B33" s="121"/>
      <c r="C33" s="121"/>
      <c r="D33" s="26"/>
      <c r="E33" s="45"/>
      <c r="F33" s="79"/>
      <c r="G33" s="148"/>
      <c r="H33" s="79"/>
      <c r="I33" s="46" t="e">
        <f>E33*F33/C33</f>
        <v>#DIV/0!</v>
      </c>
      <c r="J33" s="47">
        <v>16</v>
      </c>
      <c r="K33" s="80" t="s">
        <v>88</v>
      </c>
    </row>
    <row r="34" spans="1:11" s="102" customFormat="1" ht="16.5" customHeight="1">
      <c r="A34" s="121"/>
      <c r="B34" s="121"/>
      <c r="C34" s="121"/>
      <c r="D34" s="26"/>
      <c r="E34" s="45"/>
      <c r="F34" s="79"/>
      <c r="G34" s="148"/>
      <c r="H34" s="79"/>
      <c r="I34" s="46" t="e">
        <f>E34*F34/C34</f>
        <v>#DIV/0!</v>
      </c>
      <c r="J34" s="47">
        <v>17</v>
      </c>
      <c r="K34" s="80" t="s">
        <v>88</v>
      </c>
    </row>
    <row r="35" spans="1:11" s="102" customFormat="1" ht="16.5" customHeight="1">
      <c r="A35" s="121"/>
      <c r="B35" s="148"/>
      <c r="C35" s="148"/>
      <c r="D35" s="26"/>
      <c r="E35" s="45"/>
      <c r="F35" s="148"/>
      <c r="G35" s="148"/>
      <c r="H35" s="120"/>
      <c r="I35" s="46" t="e">
        <f>E35*F35/C35</f>
        <v>#DIV/0!</v>
      </c>
      <c r="J35" s="47">
        <v>18</v>
      </c>
      <c r="K35" s="80" t="s">
        <v>86</v>
      </c>
    </row>
    <row r="36" spans="1:11" s="102" customFormat="1" ht="16.5" customHeight="1">
      <c r="A36" s="121"/>
      <c r="B36" s="121"/>
      <c r="C36" s="121"/>
      <c r="D36" s="26"/>
      <c r="E36" s="45"/>
      <c r="F36" s="79"/>
      <c r="G36" s="148"/>
      <c r="H36" s="79"/>
      <c r="I36" s="46" t="e">
        <f>E36*F36/C36</f>
        <v>#DIV/0!</v>
      </c>
      <c r="J36" s="47">
        <v>19</v>
      </c>
      <c r="K36" s="80" t="s">
        <v>87</v>
      </c>
    </row>
    <row r="37" spans="1:11" s="4" customFormat="1" ht="17.25" customHeight="1">
      <c r="A37" s="130"/>
      <c r="B37" s="131"/>
      <c r="C37" s="132"/>
      <c r="D37" s="84"/>
      <c r="E37" s="68"/>
      <c r="F37" s="132"/>
      <c r="G37" s="68"/>
      <c r="H37" s="169"/>
      <c r="I37" s="69" t="e">
        <f>G37/C37</f>
        <v>#DIV/0!</v>
      </c>
      <c r="J37" s="47">
        <v>20</v>
      </c>
      <c r="K37" s="161" t="s">
        <v>17</v>
      </c>
    </row>
    <row r="38" spans="1:11" s="102" customFormat="1" ht="16.5" customHeight="1">
      <c r="A38" s="121"/>
      <c r="B38" s="119"/>
      <c r="C38" s="79"/>
      <c r="D38" s="26"/>
      <c r="E38" s="79"/>
      <c r="F38" s="79"/>
      <c r="G38" s="45"/>
      <c r="H38" s="120"/>
      <c r="I38" s="46" t="e">
        <f>G38/C38</f>
        <v>#DIV/0!</v>
      </c>
      <c r="J38" s="47">
        <v>21</v>
      </c>
      <c r="K38" s="166" t="s">
        <v>78</v>
      </c>
    </row>
    <row r="39" spans="1:11" s="102" customFormat="1" ht="16.5" customHeight="1">
      <c r="A39" s="121"/>
      <c r="B39" s="119"/>
      <c r="C39" s="79"/>
      <c r="D39" s="26"/>
      <c r="E39" s="79"/>
      <c r="F39" s="79"/>
      <c r="G39" s="45"/>
      <c r="H39" s="120"/>
      <c r="I39" s="46" t="e">
        <f>G39/C39</f>
        <v>#DIV/0!</v>
      </c>
      <c r="J39" s="47">
        <v>22</v>
      </c>
      <c r="K39" s="166" t="s">
        <v>17</v>
      </c>
    </row>
    <row r="40" spans="1:11" s="102" customFormat="1" ht="16.5" customHeight="1">
      <c r="A40" s="119"/>
      <c r="B40" s="148"/>
      <c r="C40" s="148"/>
      <c r="D40" s="26"/>
      <c r="E40" s="45"/>
      <c r="F40" s="148"/>
      <c r="G40" s="148"/>
      <c r="H40" s="148"/>
      <c r="I40" s="46" t="e">
        <f>G40/C40</f>
        <v>#DIV/0!</v>
      </c>
      <c r="J40" s="47">
        <v>23</v>
      </c>
      <c r="K40" s="80" t="s">
        <v>94</v>
      </c>
    </row>
    <row r="41" spans="1:11" s="102" customFormat="1" ht="16.5" customHeight="1">
      <c r="A41" s="121"/>
      <c r="B41" s="148"/>
      <c r="C41" s="148"/>
      <c r="D41" s="26"/>
      <c r="E41" s="45"/>
      <c r="F41" s="148"/>
      <c r="G41" s="148"/>
      <c r="H41" s="120"/>
      <c r="I41" s="46" t="e">
        <f>E41*F41/C41</f>
        <v>#DIV/0!</v>
      </c>
      <c r="J41" s="47">
        <v>24</v>
      </c>
      <c r="K41" s="80" t="s">
        <v>86</v>
      </c>
    </row>
    <row r="42" spans="1:11" s="102" customFormat="1" ht="16.5" customHeight="1">
      <c r="A42" s="121"/>
      <c r="B42" s="119"/>
      <c r="C42" s="79"/>
      <c r="D42" s="26"/>
      <c r="E42" s="79"/>
      <c r="F42" s="79"/>
      <c r="G42" s="45"/>
      <c r="H42" s="120"/>
      <c r="I42" s="46" t="e">
        <f>G42/C42</f>
        <v>#DIV/0!</v>
      </c>
      <c r="J42" s="47">
        <v>25</v>
      </c>
      <c r="K42" s="166" t="s">
        <v>78</v>
      </c>
    </row>
    <row r="43" spans="1:11" s="102" customFormat="1" ht="16.5" customHeight="1">
      <c r="A43" s="149"/>
      <c r="B43" s="28"/>
      <c r="C43" s="25"/>
      <c r="D43" s="26"/>
      <c r="E43" s="45"/>
      <c r="F43" s="45"/>
      <c r="G43" s="45"/>
      <c r="H43" s="45"/>
      <c r="I43" s="46" t="e">
        <f>G43/C43</f>
        <v>#DIV/0!</v>
      </c>
      <c r="J43" s="47">
        <v>26</v>
      </c>
      <c r="K43" s="43" t="s">
        <v>17</v>
      </c>
    </row>
    <row r="44" spans="1:11" s="135" customFormat="1" ht="16.5" customHeight="1">
      <c r="A44" s="121"/>
      <c r="B44" s="119"/>
      <c r="C44" s="79"/>
      <c r="D44" s="26"/>
      <c r="E44" s="79"/>
      <c r="F44" s="79"/>
      <c r="G44" s="45"/>
      <c r="H44" s="120"/>
      <c r="I44" s="46" t="e">
        <f>G44/C44</f>
        <v>#DIV/0!</v>
      </c>
      <c r="J44" s="47">
        <v>27</v>
      </c>
      <c r="K44" s="166" t="s">
        <v>78</v>
      </c>
    </row>
    <row r="45" spans="1:11" s="102" customFormat="1" ht="16.5" customHeight="1">
      <c r="A45" s="121"/>
      <c r="B45" s="148"/>
      <c r="C45" s="148"/>
      <c r="D45" s="26"/>
      <c r="E45" s="45"/>
      <c r="F45" s="148"/>
      <c r="G45" s="148"/>
      <c r="H45" s="120"/>
      <c r="I45" s="46" t="e">
        <f aca="true" t="shared" si="1" ref="I45:I52">E45*F45/C45</f>
        <v>#DIV/0!</v>
      </c>
      <c r="J45" s="47">
        <v>28</v>
      </c>
      <c r="K45" s="80" t="s">
        <v>86</v>
      </c>
    </row>
    <row r="46" spans="1:11" s="102" customFormat="1" ht="16.5" customHeight="1">
      <c r="A46" s="119"/>
      <c r="B46" s="148"/>
      <c r="C46" s="148"/>
      <c r="D46" s="26"/>
      <c r="E46" s="45"/>
      <c r="F46" s="148"/>
      <c r="G46" s="148"/>
      <c r="H46" s="148"/>
      <c r="I46" s="46" t="e">
        <f>G46/C46</f>
        <v>#DIV/0!</v>
      </c>
      <c r="J46" s="47">
        <v>29</v>
      </c>
      <c r="K46" s="80" t="s">
        <v>94</v>
      </c>
    </row>
    <row r="47" spans="1:11" s="102" customFormat="1" ht="16.5" customHeight="1">
      <c r="A47" s="121"/>
      <c r="B47" s="148"/>
      <c r="C47" s="148"/>
      <c r="D47" s="26"/>
      <c r="E47" s="45"/>
      <c r="F47" s="148"/>
      <c r="G47" s="148"/>
      <c r="H47" s="120"/>
      <c r="I47" s="46" t="e">
        <f t="shared" si="1"/>
        <v>#DIV/0!</v>
      </c>
      <c r="J47" s="47">
        <v>30</v>
      </c>
      <c r="K47" s="80" t="s">
        <v>86</v>
      </c>
    </row>
    <row r="48" spans="1:11" s="102" customFormat="1" ht="16.5" customHeight="1">
      <c r="A48" s="80"/>
      <c r="B48" s="148"/>
      <c r="C48" s="148"/>
      <c r="D48" s="26"/>
      <c r="E48" s="45"/>
      <c r="F48" s="148"/>
      <c r="G48" s="148"/>
      <c r="H48" s="120"/>
      <c r="I48" s="46" t="e">
        <f t="shared" si="1"/>
        <v>#DIV/0!</v>
      </c>
      <c r="J48" s="47">
        <v>31</v>
      </c>
      <c r="K48" s="80" t="s">
        <v>86</v>
      </c>
    </row>
    <row r="49" spans="1:11" s="102" customFormat="1" ht="16.5" customHeight="1">
      <c r="A49" s="80"/>
      <c r="B49" s="121"/>
      <c r="C49" s="148"/>
      <c r="D49" s="26"/>
      <c r="E49" s="45"/>
      <c r="F49" s="148"/>
      <c r="G49" s="45"/>
      <c r="H49" s="120"/>
      <c r="I49" s="46" t="e">
        <f t="shared" si="1"/>
        <v>#DIV/0!</v>
      </c>
      <c r="J49" s="47">
        <v>32</v>
      </c>
      <c r="K49" s="80" t="s">
        <v>95</v>
      </c>
    </row>
    <row r="50" spans="1:11" s="102" customFormat="1" ht="15.75" customHeight="1">
      <c r="A50" s="80"/>
      <c r="B50" s="121"/>
      <c r="C50" s="148"/>
      <c r="D50" s="26"/>
      <c r="E50" s="45"/>
      <c r="F50" s="148"/>
      <c r="G50" s="45"/>
      <c r="H50" s="120"/>
      <c r="I50" s="46" t="e">
        <f t="shared" si="1"/>
        <v>#DIV/0!</v>
      </c>
      <c r="J50" s="47">
        <v>33</v>
      </c>
      <c r="K50" s="80" t="s">
        <v>83</v>
      </c>
    </row>
    <row r="51" spans="1:11" s="102" customFormat="1" ht="15.75" customHeight="1">
      <c r="A51" s="80"/>
      <c r="B51" s="121"/>
      <c r="C51" s="148"/>
      <c r="D51" s="26"/>
      <c r="E51" s="45"/>
      <c r="F51" s="148"/>
      <c r="G51" s="45"/>
      <c r="H51" s="120"/>
      <c r="I51" s="46" t="e">
        <f t="shared" si="1"/>
        <v>#DIV/0!</v>
      </c>
      <c r="J51" s="47">
        <v>34</v>
      </c>
      <c r="K51" s="80" t="s">
        <v>82</v>
      </c>
    </row>
    <row r="52" spans="1:11" s="102" customFormat="1" ht="15.75" customHeight="1">
      <c r="A52" s="80"/>
      <c r="B52" s="121"/>
      <c r="C52" s="148"/>
      <c r="D52" s="26"/>
      <c r="E52" s="45"/>
      <c r="F52" s="148"/>
      <c r="G52" s="45"/>
      <c r="H52" s="120"/>
      <c r="I52" s="46" t="e">
        <f t="shared" si="1"/>
        <v>#DIV/0!</v>
      </c>
      <c r="J52" s="47">
        <v>35</v>
      </c>
      <c r="K52" s="80" t="s">
        <v>82</v>
      </c>
    </row>
    <row r="53" spans="1:11" s="102" customFormat="1" ht="16.5" customHeight="1">
      <c r="A53" s="80"/>
      <c r="B53" s="119"/>
      <c r="C53" s="79"/>
      <c r="D53" s="26"/>
      <c r="E53" s="45"/>
      <c r="F53" s="79"/>
      <c r="G53" s="45"/>
      <c r="H53" s="120"/>
      <c r="I53" s="46" t="e">
        <f>G53/C53</f>
        <v>#DIV/0!</v>
      </c>
      <c r="J53" s="47">
        <v>36</v>
      </c>
      <c r="K53" s="80" t="s">
        <v>77</v>
      </c>
    </row>
    <row r="54" spans="1:11" s="102" customFormat="1" ht="16.5" customHeight="1">
      <c r="A54" s="80"/>
      <c r="B54" s="119"/>
      <c r="C54" s="79"/>
      <c r="D54" s="26"/>
      <c r="E54" s="79"/>
      <c r="F54" s="79"/>
      <c r="G54" s="45"/>
      <c r="H54" s="120"/>
      <c r="I54" s="46" t="e">
        <f>G54/C54</f>
        <v>#DIV/0!</v>
      </c>
      <c r="J54" s="47">
        <v>37</v>
      </c>
      <c r="K54" s="166" t="s">
        <v>78</v>
      </c>
    </row>
    <row r="55" spans="1:11" s="102" customFormat="1" ht="16.5" customHeight="1">
      <c r="A55" s="80"/>
      <c r="B55" s="148"/>
      <c r="C55" s="148"/>
      <c r="D55" s="26"/>
      <c r="E55" s="45"/>
      <c r="F55" s="148"/>
      <c r="G55" s="148"/>
      <c r="H55" s="148"/>
      <c r="I55" s="46" t="e">
        <f>G55/C55</f>
        <v>#DIV/0!</v>
      </c>
      <c r="J55" s="47">
        <v>38</v>
      </c>
      <c r="K55" s="80" t="s">
        <v>94</v>
      </c>
    </row>
    <row r="56" spans="1:11" s="102" customFormat="1" ht="15.75" customHeight="1">
      <c r="A56" s="80"/>
      <c r="B56" s="121"/>
      <c r="C56" s="148"/>
      <c r="D56" s="26"/>
      <c r="E56" s="45"/>
      <c r="F56" s="148"/>
      <c r="G56" s="45"/>
      <c r="H56" s="120"/>
      <c r="I56" s="46" t="e">
        <f>E56*F56/C56</f>
        <v>#DIV/0!</v>
      </c>
      <c r="J56" s="47">
        <v>39</v>
      </c>
      <c r="K56" s="80" t="s">
        <v>83</v>
      </c>
    </row>
    <row r="57" spans="1:11" s="4" customFormat="1" ht="16.5" customHeight="1">
      <c r="A57" s="49"/>
      <c r="B57" s="50"/>
      <c r="C57" s="51"/>
      <c r="D57" s="52"/>
      <c r="E57" s="53"/>
      <c r="F57" s="53"/>
      <c r="G57" s="53"/>
      <c r="H57" s="53"/>
      <c r="I57" s="54" t="e">
        <f>G57/C57</f>
        <v>#DIV/0!</v>
      </c>
      <c r="J57" s="47">
        <v>40</v>
      </c>
      <c r="K57" s="167" t="s">
        <v>17</v>
      </c>
    </row>
    <row r="58" spans="1:11" s="102" customFormat="1" ht="15.75" customHeight="1">
      <c r="A58" s="80"/>
      <c r="B58" s="121"/>
      <c r="C58" s="148"/>
      <c r="D58" s="26"/>
      <c r="E58" s="45"/>
      <c r="F58" s="148"/>
      <c r="G58" s="45"/>
      <c r="H58" s="129"/>
      <c r="I58" s="46" t="e">
        <f>E58*F58/C58</f>
        <v>#DIV/0!</v>
      </c>
      <c r="J58" s="47">
        <v>41</v>
      </c>
      <c r="K58" s="80" t="s">
        <v>82</v>
      </c>
    </row>
    <row r="59" spans="1:11" s="102" customFormat="1" ht="16.5" customHeight="1">
      <c r="A59" s="80"/>
      <c r="B59" s="121"/>
      <c r="C59" s="148"/>
      <c r="D59" s="26"/>
      <c r="E59" s="45"/>
      <c r="F59" s="148"/>
      <c r="G59" s="45"/>
      <c r="H59" s="129"/>
      <c r="I59" s="46" t="e">
        <f>G59/C59</f>
        <v>#DIV/0!</v>
      </c>
      <c r="J59" s="47">
        <v>42</v>
      </c>
      <c r="K59" s="80" t="s">
        <v>95</v>
      </c>
    </row>
    <row r="60" spans="1:11" s="102" customFormat="1" ht="16.5" customHeight="1">
      <c r="A60" s="119"/>
      <c r="B60" s="148"/>
      <c r="C60" s="148"/>
      <c r="D60" s="26"/>
      <c r="E60" s="45"/>
      <c r="F60" s="148"/>
      <c r="G60" s="148"/>
      <c r="H60" s="148"/>
      <c r="I60" s="46" t="e">
        <f>G60/C60</f>
        <v>#DIV/0!</v>
      </c>
      <c r="J60" s="47">
        <v>43</v>
      </c>
      <c r="K60" s="80" t="s">
        <v>94</v>
      </c>
    </row>
    <row r="61" spans="1:11" s="102" customFormat="1" ht="15.75" customHeight="1">
      <c r="A61" s="121"/>
      <c r="B61" s="121"/>
      <c r="C61" s="148"/>
      <c r="D61" s="26"/>
      <c r="E61" s="45"/>
      <c r="F61" s="148"/>
      <c r="G61" s="45"/>
      <c r="H61" s="129"/>
      <c r="I61" s="46" t="e">
        <f>E61*F61/C61</f>
        <v>#DIV/0!</v>
      </c>
      <c r="J61" s="47">
        <v>44</v>
      </c>
      <c r="K61" s="80" t="s">
        <v>83</v>
      </c>
    </row>
    <row r="62" spans="1:11" s="102" customFormat="1" ht="16.5" customHeight="1">
      <c r="A62" s="121"/>
      <c r="B62" s="148"/>
      <c r="C62" s="148"/>
      <c r="D62" s="26"/>
      <c r="E62" s="45"/>
      <c r="F62" s="148"/>
      <c r="G62" s="148"/>
      <c r="H62" s="129"/>
      <c r="I62" s="46" t="e">
        <f>E62*F62/C62</f>
        <v>#DIV/0!</v>
      </c>
      <c r="J62" s="47">
        <v>45</v>
      </c>
      <c r="K62" s="80" t="s">
        <v>86</v>
      </c>
    </row>
    <row r="63" spans="1:11" s="102" customFormat="1" ht="15.75" customHeight="1">
      <c r="A63" s="121"/>
      <c r="B63" s="121"/>
      <c r="C63" s="148"/>
      <c r="D63" s="26"/>
      <c r="E63" s="45"/>
      <c r="F63" s="148"/>
      <c r="G63" s="45"/>
      <c r="H63" s="129"/>
      <c r="I63" s="46" t="e">
        <f>E63*F63/C63</f>
        <v>#DIV/0!</v>
      </c>
      <c r="J63" s="47">
        <v>46</v>
      </c>
      <c r="K63" s="80" t="s">
        <v>81</v>
      </c>
    </row>
    <row r="64" spans="1:11" s="135" customFormat="1" ht="15.75" customHeight="1">
      <c r="A64" s="121"/>
      <c r="B64" s="121"/>
      <c r="C64" s="148"/>
      <c r="D64" s="26"/>
      <c r="E64" s="45"/>
      <c r="F64" s="148"/>
      <c r="G64" s="45"/>
      <c r="H64" s="129"/>
      <c r="I64" s="46" t="e">
        <f>E64*F64/C64</f>
        <v>#DIV/0!</v>
      </c>
      <c r="J64" s="47">
        <v>47</v>
      </c>
      <c r="K64" s="80" t="s">
        <v>81</v>
      </c>
    </row>
    <row r="65" spans="1:11" s="4" customFormat="1" ht="16.5" customHeight="1">
      <c r="A65" s="136"/>
      <c r="B65" s="144"/>
      <c r="C65" s="82"/>
      <c r="D65" s="57"/>
      <c r="E65" s="58"/>
      <c r="F65" s="82"/>
      <c r="G65" s="58"/>
      <c r="H65" s="145"/>
      <c r="I65" s="137" t="e">
        <f>G65/C65</f>
        <v>#DIV/0!</v>
      </c>
      <c r="J65" s="47">
        <v>48</v>
      </c>
      <c r="K65" s="81" t="s">
        <v>73</v>
      </c>
    </row>
    <row r="66" spans="1:11" s="102" customFormat="1" ht="16.5" customHeight="1">
      <c r="A66" s="119"/>
      <c r="B66" s="148"/>
      <c r="C66" s="148"/>
      <c r="D66" s="26"/>
      <c r="E66" s="45"/>
      <c r="F66" s="148"/>
      <c r="G66" s="148"/>
      <c r="H66" s="148"/>
      <c r="I66" s="46" t="e">
        <f>G66/C66</f>
        <v>#DIV/0!</v>
      </c>
      <c r="J66" s="47">
        <v>49</v>
      </c>
      <c r="K66" s="80" t="s">
        <v>94</v>
      </c>
    </row>
    <row r="67" spans="1:11" s="102" customFormat="1" ht="15.75" customHeight="1">
      <c r="A67" s="121"/>
      <c r="B67" s="121"/>
      <c r="C67" s="148"/>
      <c r="D67" s="26"/>
      <c r="E67" s="45"/>
      <c r="F67" s="148"/>
      <c r="G67" s="45"/>
      <c r="H67" s="129"/>
      <c r="I67" s="46" t="e">
        <f>E67*F67/C67</f>
        <v>#DIV/0!</v>
      </c>
      <c r="J67" s="47">
        <v>50</v>
      </c>
      <c r="K67" s="80" t="s">
        <v>83</v>
      </c>
    </row>
    <row r="68" spans="1:11" s="102" customFormat="1" ht="16.5" customHeight="1">
      <c r="A68" s="119"/>
      <c r="B68" s="148"/>
      <c r="C68" s="148"/>
      <c r="D68" s="26"/>
      <c r="E68" s="45"/>
      <c r="F68" s="148"/>
      <c r="G68" s="148"/>
      <c r="H68" s="148"/>
      <c r="I68" s="46" t="e">
        <f>G68/C68</f>
        <v>#DIV/0!</v>
      </c>
      <c r="J68" s="47">
        <v>51</v>
      </c>
      <c r="K68" s="80" t="s">
        <v>94</v>
      </c>
    </row>
    <row r="69" spans="1:11" s="4" customFormat="1" ht="16.5" customHeight="1">
      <c r="A69" s="133"/>
      <c r="B69" s="146"/>
      <c r="C69" s="134"/>
      <c r="D69" s="52"/>
      <c r="E69" s="53"/>
      <c r="F69" s="134"/>
      <c r="G69" s="53"/>
      <c r="H69" s="147"/>
      <c r="I69" s="54" t="e">
        <f>G69/C69</f>
        <v>#DIV/0!</v>
      </c>
      <c r="J69" s="47">
        <v>52</v>
      </c>
      <c r="K69" s="168" t="s">
        <v>73</v>
      </c>
    </row>
    <row r="70" spans="1:11" s="135" customFormat="1" ht="16.5" customHeight="1">
      <c r="A70" s="121"/>
      <c r="B70" s="148"/>
      <c r="C70" s="148"/>
      <c r="D70" s="26"/>
      <c r="E70" s="45"/>
      <c r="F70" s="148"/>
      <c r="G70" s="148"/>
      <c r="H70" s="129"/>
      <c r="I70" s="46" t="e">
        <f>E70*F70/C70</f>
        <v>#DIV/0!</v>
      </c>
      <c r="J70" s="47">
        <v>53</v>
      </c>
      <c r="K70" s="80" t="s">
        <v>86</v>
      </c>
    </row>
    <row r="71" spans="1:11" s="102" customFormat="1" ht="15.75" customHeight="1">
      <c r="A71" s="121"/>
      <c r="B71" s="121"/>
      <c r="C71" s="148"/>
      <c r="D71" s="26"/>
      <c r="E71" s="45"/>
      <c r="F71" s="148"/>
      <c r="G71" s="45"/>
      <c r="H71" s="129"/>
      <c r="I71" s="46" t="e">
        <f>E71*F71/C71</f>
        <v>#DIV/0!</v>
      </c>
      <c r="J71" s="47">
        <v>54</v>
      </c>
      <c r="K71" s="80" t="s">
        <v>83</v>
      </c>
    </row>
    <row r="72" spans="1:11" s="102" customFormat="1" ht="16.5" customHeight="1">
      <c r="A72" s="119"/>
      <c r="B72" s="148"/>
      <c r="C72" s="148"/>
      <c r="D72" s="26"/>
      <c r="E72" s="45"/>
      <c r="F72" s="148"/>
      <c r="G72" s="148"/>
      <c r="H72" s="148"/>
      <c r="I72" s="46" t="e">
        <f>G72/C72</f>
        <v>#DIV/0!</v>
      </c>
      <c r="J72" s="47">
        <v>55</v>
      </c>
      <c r="K72" s="80" t="s">
        <v>94</v>
      </c>
    </row>
    <row r="73" spans="1:11" s="4" customFormat="1" ht="16.5" customHeight="1">
      <c r="A73" s="121"/>
      <c r="B73" s="119"/>
      <c r="C73" s="79"/>
      <c r="D73" s="26"/>
      <c r="E73" s="45"/>
      <c r="F73" s="79"/>
      <c r="G73" s="45"/>
      <c r="H73" s="120"/>
      <c r="I73" s="46" t="e">
        <f aca="true" t="shared" si="2" ref="I73:I93">G73/C73</f>
        <v>#DIV/0!</v>
      </c>
      <c r="J73" s="47">
        <v>56</v>
      </c>
      <c r="K73" s="80" t="s">
        <v>73</v>
      </c>
    </row>
    <row r="74" spans="1:11" s="102" customFormat="1" ht="16.5" customHeight="1">
      <c r="A74" s="121"/>
      <c r="B74" s="121"/>
      <c r="C74" s="121"/>
      <c r="D74" s="26"/>
      <c r="E74" s="45"/>
      <c r="F74" s="79"/>
      <c r="G74" s="148"/>
      <c r="H74" s="79"/>
      <c r="I74" s="46" t="e">
        <f>E74*F74/C74</f>
        <v>#DIV/0!</v>
      </c>
      <c r="J74" s="47">
        <v>57</v>
      </c>
      <c r="K74" s="80" t="s">
        <v>88</v>
      </c>
    </row>
    <row r="75" spans="1:11" s="4" customFormat="1" ht="16.5" customHeight="1">
      <c r="A75" s="130"/>
      <c r="B75" s="131"/>
      <c r="C75" s="132"/>
      <c r="D75" s="57"/>
      <c r="E75" s="132"/>
      <c r="F75" s="132"/>
      <c r="G75" s="68"/>
      <c r="H75" s="169"/>
      <c r="I75" s="69" t="e">
        <f t="shared" si="2"/>
        <v>#DIV/0!</v>
      </c>
      <c r="J75" s="47">
        <v>58</v>
      </c>
      <c r="K75" s="165" t="s">
        <v>78</v>
      </c>
    </row>
    <row r="76" spans="1:11" s="102" customFormat="1" ht="16.5" customHeight="1">
      <c r="A76" s="119"/>
      <c r="B76" s="148"/>
      <c r="C76" s="148"/>
      <c r="D76" s="26"/>
      <c r="E76" s="45"/>
      <c r="F76" s="148"/>
      <c r="G76" s="148"/>
      <c r="H76" s="148"/>
      <c r="I76" s="46" t="e">
        <f t="shared" si="2"/>
        <v>#DIV/0!</v>
      </c>
      <c r="J76" s="47">
        <v>59</v>
      </c>
      <c r="K76" s="80" t="s">
        <v>94</v>
      </c>
    </row>
    <row r="77" spans="1:11" s="102" customFormat="1" ht="16.5" customHeight="1">
      <c r="A77" s="121"/>
      <c r="B77" s="119"/>
      <c r="C77" s="79"/>
      <c r="D77" s="26"/>
      <c r="E77" s="45"/>
      <c r="F77" s="79"/>
      <c r="G77" s="45"/>
      <c r="H77" s="120"/>
      <c r="I77" s="46" t="e">
        <f t="shared" si="2"/>
        <v>#DIV/0!</v>
      </c>
      <c r="J77" s="47">
        <v>60</v>
      </c>
      <c r="K77" s="80" t="s">
        <v>77</v>
      </c>
    </row>
    <row r="78" spans="1:11" s="102" customFormat="1" ht="16.5" customHeight="1">
      <c r="A78" s="79"/>
      <c r="B78" s="121"/>
      <c r="C78" s="148"/>
      <c r="D78" s="26"/>
      <c r="E78" s="45"/>
      <c r="F78" s="148"/>
      <c r="G78" s="45"/>
      <c r="H78" s="120"/>
      <c r="I78" s="46" t="e">
        <f>G78/C78</f>
        <v>#DIV/0!</v>
      </c>
      <c r="J78" s="47">
        <v>61</v>
      </c>
      <c r="K78" s="80" t="s">
        <v>95</v>
      </c>
    </row>
    <row r="79" spans="1:11" s="102" customFormat="1" ht="16.5" customHeight="1">
      <c r="A79" s="121"/>
      <c r="B79" s="121"/>
      <c r="C79" s="121"/>
      <c r="D79" s="26"/>
      <c r="E79" s="45"/>
      <c r="F79" s="79"/>
      <c r="G79" s="148"/>
      <c r="H79" s="79"/>
      <c r="I79" s="46" t="e">
        <f>E79*F79/C79</f>
        <v>#DIV/0!</v>
      </c>
      <c r="J79" s="47">
        <v>62</v>
      </c>
      <c r="K79" s="80" t="s">
        <v>88</v>
      </c>
    </row>
    <row r="80" spans="1:11" s="135" customFormat="1" ht="16.5" customHeight="1">
      <c r="A80" s="121"/>
      <c r="B80" s="121"/>
      <c r="C80" s="121"/>
      <c r="D80" s="26"/>
      <c r="E80" s="45"/>
      <c r="F80" s="79"/>
      <c r="G80" s="148"/>
      <c r="H80" s="79"/>
      <c r="I80" s="46" t="e">
        <f>E80*F80/C80</f>
        <v>#DIV/0!</v>
      </c>
      <c r="J80" s="47">
        <v>63</v>
      </c>
      <c r="K80" s="80" t="s">
        <v>88</v>
      </c>
    </row>
    <row r="81" spans="1:11" s="102" customFormat="1" ht="16.5" customHeight="1">
      <c r="A81" s="121"/>
      <c r="B81" s="119"/>
      <c r="C81" s="79"/>
      <c r="D81" s="26"/>
      <c r="E81" s="45"/>
      <c r="F81" s="79"/>
      <c r="G81" s="45"/>
      <c r="H81" s="120"/>
      <c r="I81" s="46" t="e">
        <f t="shared" si="2"/>
        <v>#DIV/0!</v>
      </c>
      <c r="J81" s="47">
        <v>64</v>
      </c>
      <c r="K81" s="80" t="s">
        <v>77</v>
      </c>
    </row>
    <row r="82" spans="1:11" s="102" customFormat="1" ht="16.5" customHeight="1">
      <c r="A82" s="119"/>
      <c r="B82" s="148"/>
      <c r="C82" s="148"/>
      <c r="D82" s="26"/>
      <c r="E82" s="45"/>
      <c r="F82" s="148"/>
      <c r="G82" s="148"/>
      <c r="H82" s="148"/>
      <c r="I82" s="46" t="e">
        <f t="shared" si="2"/>
        <v>#DIV/0!</v>
      </c>
      <c r="J82" s="47">
        <v>65</v>
      </c>
      <c r="K82" s="80" t="s">
        <v>94</v>
      </c>
    </row>
    <row r="83" spans="1:11" s="135" customFormat="1" ht="16.5" customHeight="1">
      <c r="A83" s="119"/>
      <c r="B83" s="148"/>
      <c r="C83" s="148"/>
      <c r="D83" s="26"/>
      <c r="E83" s="45"/>
      <c r="F83" s="148"/>
      <c r="G83" s="148"/>
      <c r="H83" s="148"/>
      <c r="I83" s="46" t="e">
        <f t="shared" si="2"/>
        <v>#DIV/0!</v>
      </c>
      <c r="J83" s="47">
        <v>66</v>
      </c>
      <c r="K83" s="80" t="s">
        <v>94</v>
      </c>
    </row>
    <row r="84" spans="1:11" s="102" customFormat="1" ht="16.5" customHeight="1">
      <c r="A84" s="121"/>
      <c r="B84" s="119"/>
      <c r="C84" s="79"/>
      <c r="D84" s="26"/>
      <c r="E84" s="45"/>
      <c r="F84" s="79"/>
      <c r="G84" s="45"/>
      <c r="H84" s="120"/>
      <c r="I84" s="46" t="e">
        <f t="shared" si="2"/>
        <v>#DIV/0!</v>
      </c>
      <c r="J84" s="47">
        <v>67</v>
      </c>
      <c r="K84" s="80" t="s">
        <v>73</v>
      </c>
    </row>
    <row r="85" spans="1:11" s="102" customFormat="1" ht="16.5" customHeight="1">
      <c r="A85" s="121"/>
      <c r="B85" s="148"/>
      <c r="C85" s="148"/>
      <c r="D85" s="26"/>
      <c r="E85" s="45"/>
      <c r="F85" s="148"/>
      <c r="G85" s="148"/>
      <c r="H85" s="120"/>
      <c r="I85" s="46" t="e">
        <f>E85*F85/C85</f>
        <v>#DIV/0!</v>
      </c>
      <c r="J85" s="47">
        <v>68</v>
      </c>
      <c r="K85" s="80" t="s">
        <v>86</v>
      </c>
    </row>
    <row r="86" spans="1:11" s="102" customFormat="1" ht="16.5" customHeight="1">
      <c r="A86" s="121"/>
      <c r="B86" s="119"/>
      <c r="C86" s="79"/>
      <c r="D86" s="26"/>
      <c r="E86" s="79"/>
      <c r="F86" s="79"/>
      <c r="G86" s="45"/>
      <c r="H86" s="120"/>
      <c r="I86" s="46" t="e">
        <f t="shared" si="2"/>
        <v>#DIV/0!</v>
      </c>
      <c r="J86" s="47">
        <v>69</v>
      </c>
      <c r="K86" s="166" t="s">
        <v>78</v>
      </c>
    </row>
    <row r="87" spans="1:11" s="102" customFormat="1" ht="16.5" customHeight="1">
      <c r="A87" s="121"/>
      <c r="B87" s="121"/>
      <c r="C87" s="121"/>
      <c r="D87" s="26"/>
      <c r="E87" s="45"/>
      <c r="F87" s="79"/>
      <c r="G87" s="148"/>
      <c r="H87" s="79"/>
      <c r="I87" s="46" t="e">
        <f>E87*F87/C87</f>
        <v>#DIV/0!</v>
      </c>
      <c r="J87" s="47">
        <v>70</v>
      </c>
      <c r="K87" s="80" t="s">
        <v>87</v>
      </c>
    </row>
    <row r="88" spans="1:11" s="102" customFormat="1" ht="16.5" customHeight="1">
      <c r="A88" s="121"/>
      <c r="B88" s="119"/>
      <c r="C88" s="79"/>
      <c r="D88" s="26"/>
      <c r="E88" s="79"/>
      <c r="F88" s="79"/>
      <c r="G88" s="45"/>
      <c r="H88" s="120"/>
      <c r="I88" s="46" t="e">
        <f t="shared" si="2"/>
        <v>#DIV/0!</v>
      </c>
      <c r="J88" s="47">
        <v>71</v>
      </c>
      <c r="K88" s="166" t="s">
        <v>78</v>
      </c>
    </row>
    <row r="89" spans="1:11" s="102" customFormat="1" ht="16.5" customHeight="1">
      <c r="A89" s="80"/>
      <c r="B89" s="121"/>
      <c r="C89" s="148"/>
      <c r="D89" s="26"/>
      <c r="E89" s="45"/>
      <c r="F89" s="148"/>
      <c r="G89" s="45"/>
      <c r="H89" s="120"/>
      <c r="I89" s="46" t="e">
        <f>G89/C89</f>
        <v>#DIV/0!</v>
      </c>
      <c r="J89" s="47">
        <v>72</v>
      </c>
      <c r="K89" s="80" t="s">
        <v>95</v>
      </c>
    </row>
    <row r="90" spans="1:11" s="102" customFormat="1" ht="16.5" customHeight="1">
      <c r="A90" s="119"/>
      <c r="B90" s="148"/>
      <c r="C90" s="148"/>
      <c r="D90" s="26"/>
      <c r="E90" s="45"/>
      <c r="F90" s="148"/>
      <c r="G90" s="148"/>
      <c r="H90" s="148"/>
      <c r="I90" s="46" t="e">
        <f>G90/C90</f>
        <v>#DIV/0!</v>
      </c>
      <c r="J90" s="47">
        <v>73</v>
      </c>
      <c r="K90" s="80" t="s">
        <v>94</v>
      </c>
    </row>
    <row r="91" spans="1:11" s="102" customFormat="1" ht="16.5" customHeight="1">
      <c r="A91" s="121"/>
      <c r="B91" s="24"/>
      <c r="C91" s="79"/>
      <c r="D91" s="26"/>
      <c r="E91" s="45"/>
      <c r="F91" s="79"/>
      <c r="G91" s="45"/>
      <c r="H91" s="45"/>
      <c r="I91" s="46" t="e">
        <f t="shared" si="2"/>
        <v>#DIV/0!</v>
      </c>
      <c r="J91" s="47">
        <v>74</v>
      </c>
      <c r="K91" s="43" t="s">
        <v>74</v>
      </c>
    </row>
    <row r="92" spans="1:11" s="102" customFormat="1" ht="16.5" customHeight="1">
      <c r="A92" s="119"/>
      <c r="B92" s="148"/>
      <c r="C92" s="148"/>
      <c r="D92" s="26"/>
      <c r="E92" s="45"/>
      <c r="F92" s="148"/>
      <c r="G92" s="148"/>
      <c r="H92" s="148"/>
      <c r="I92" s="46" t="e">
        <f t="shared" si="2"/>
        <v>#DIV/0!</v>
      </c>
      <c r="J92" s="47">
        <v>75</v>
      </c>
      <c r="K92" s="80" t="s">
        <v>94</v>
      </c>
    </row>
    <row r="93" spans="1:11" s="102" customFormat="1" ht="16.5" customHeight="1">
      <c r="A93" s="121"/>
      <c r="B93" s="119"/>
      <c r="C93" s="79"/>
      <c r="D93" s="26"/>
      <c r="E93" s="45"/>
      <c r="F93" s="79"/>
      <c r="G93" s="45"/>
      <c r="H93" s="120"/>
      <c r="I93" s="46" t="e">
        <f t="shared" si="2"/>
        <v>#DIV/0!</v>
      </c>
      <c r="J93" s="47">
        <v>76</v>
      </c>
      <c r="K93" s="80" t="s">
        <v>73</v>
      </c>
    </row>
    <row r="94" spans="1:11" s="102" customFormat="1" ht="16.5" customHeight="1">
      <c r="A94" s="121"/>
      <c r="B94" s="121"/>
      <c r="C94" s="121"/>
      <c r="D94" s="26"/>
      <c r="E94" s="45"/>
      <c r="F94" s="79"/>
      <c r="G94" s="148"/>
      <c r="H94" s="79"/>
      <c r="I94" s="46" t="e">
        <f>E94*F94/C94</f>
        <v>#DIV/0!</v>
      </c>
      <c r="J94" s="47">
        <v>77</v>
      </c>
      <c r="K94" s="80" t="s">
        <v>87</v>
      </c>
    </row>
    <row r="95" spans="1:11" s="102" customFormat="1" ht="16.5" customHeight="1">
      <c r="A95" s="121"/>
      <c r="B95" s="119"/>
      <c r="C95" s="79"/>
      <c r="D95" s="26"/>
      <c r="E95" s="45"/>
      <c r="F95" s="79"/>
      <c r="G95" s="45"/>
      <c r="H95" s="120"/>
      <c r="I95" s="46" t="e">
        <f>G95/C95</f>
        <v>#DIV/0!</v>
      </c>
      <c r="J95" s="47">
        <v>78</v>
      </c>
      <c r="K95" s="80" t="s">
        <v>77</v>
      </c>
    </row>
    <row r="96" spans="1:11" s="102" customFormat="1" ht="16.5" customHeight="1">
      <c r="A96" s="121"/>
      <c r="B96" s="121"/>
      <c r="C96" s="121"/>
      <c r="D96" s="26"/>
      <c r="E96" s="45"/>
      <c r="F96" s="79"/>
      <c r="G96" s="148"/>
      <c r="H96" s="79"/>
      <c r="I96" s="46" t="e">
        <f>E96*F96/C96</f>
        <v>#DIV/0!</v>
      </c>
      <c r="J96" s="47">
        <v>79</v>
      </c>
      <c r="K96" s="80" t="s">
        <v>87</v>
      </c>
    </row>
    <row r="97" spans="1:11" s="102" customFormat="1" ht="16.5" customHeight="1">
      <c r="A97" s="80"/>
      <c r="B97" s="121"/>
      <c r="C97" s="148"/>
      <c r="D97" s="26"/>
      <c r="E97" s="45"/>
      <c r="F97" s="148"/>
      <c r="G97" s="45"/>
      <c r="H97" s="120"/>
      <c r="I97" s="46" t="e">
        <f>G97/C97</f>
        <v>#DIV/0!</v>
      </c>
      <c r="J97" s="47">
        <v>80</v>
      </c>
      <c r="K97" s="80" t="s">
        <v>95</v>
      </c>
    </row>
    <row r="98" spans="1:11" s="102" customFormat="1" ht="16.5" customHeight="1">
      <c r="A98" s="121"/>
      <c r="B98" s="119"/>
      <c r="C98" s="79"/>
      <c r="D98" s="26"/>
      <c r="E98" s="45"/>
      <c r="F98" s="79"/>
      <c r="G98" s="45"/>
      <c r="H98" s="120"/>
      <c r="I98" s="46" t="e">
        <f>G98/C98</f>
        <v>#DIV/0!</v>
      </c>
      <c r="J98" s="47">
        <v>81</v>
      </c>
      <c r="K98" s="80" t="s">
        <v>77</v>
      </c>
    </row>
    <row r="99" spans="1:11" s="102" customFormat="1" ht="16.5" customHeight="1">
      <c r="A99" s="80"/>
      <c r="B99" s="121"/>
      <c r="C99" s="148"/>
      <c r="D99" s="26"/>
      <c r="E99" s="45"/>
      <c r="F99" s="148"/>
      <c r="G99" s="45"/>
      <c r="H99" s="120"/>
      <c r="I99" s="46" t="e">
        <f>G99/C99</f>
        <v>#DIV/0!</v>
      </c>
      <c r="J99" s="47">
        <v>82</v>
      </c>
      <c r="K99" s="80" t="s">
        <v>95</v>
      </c>
    </row>
    <row r="100" spans="1:11" s="102" customFormat="1" ht="16.5" customHeight="1">
      <c r="A100" s="121"/>
      <c r="B100" s="121"/>
      <c r="C100" s="121"/>
      <c r="D100" s="26"/>
      <c r="E100" s="45"/>
      <c r="F100" s="79"/>
      <c r="G100" s="148"/>
      <c r="H100" s="79"/>
      <c r="I100" s="46" t="e">
        <f>E100*F100/C100</f>
        <v>#DIV/0!</v>
      </c>
      <c r="J100" s="47">
        <v>83</v>
      </c>
      <c r="K100" s="80" t="s">
        <v>87</v>
      </c>
    </row>
    <row r="101" spans="1:11" s="102" customFormat="1" ht="16.5" customHeight="1">
      <c r="A101" s="121"/>
      <c r="B101" s="148"/>
      <c r="C101" s="148"/>
      <c r="D101" s="26"/>
      <c r="E101" s="45"/>
      <c r="F101" s="148"/>
      <c r="G101" s="148"/>
      <c r="H101" s="120"/>
      <c r="I101" s="46" t="e">
        <f>E101*F101/C101</f>
        <v>#DIV/0!</v>
      </c>
      <c r="J101" s="47">
        <v>84</v>
      </c>
      <c r="K101" s="80" t="s">
        <v>86</v>
      </c>
    </row>
    <row r="102" spans="1:11" s="102" customFormat="1" ht="16.5" customHeight="1">
      <c r="A102" s="121"/>
      <c r="B102" s="119"/>
      <c r="C102" s="79"/>
      <c r="D102" s="26"/>
      <c r="E102" s="79"/>
      <c r="F102" s="79"/>
      <c r="G102" s="45"/>
      <c r="H102" s="120"/>
      <c r="I102" s="46" t="e">
        <f aca="true" t="shared" si="3" ref="I102:I107">G102/C102</f>
        <v>#DIV/0!</v>
      </c>
      <c r="J102" s="47">
        <v>85</v>
      </c>
      <c r="K102" s="166" t="s">
        <v>78</v>
      </c>
    </row>
    <row r="103" spans="1:11" s="102" customFormat="1" ht="16.5" customHeight="1">
      <c r="A103" s="121"/>
      <c r="B103" s="119"/>
      <c r="C103" s="79"/>
      <c r="D103" s="26"/>
      <c r="E103" s="45"/>
      <c r="F103" s="79"/>
      <c r="G103" s="45"/>
      <c r="H103" s="120"/>
      <c r="I103" s="46" t="e">
        <f t="shared" si="3"/>
        <v>#DIV/0!</v>
      </c>
      <c r="J103" s="47">
        <v>86</v>
      </c>
      <c r="K103" s="80" t="s">
        <v>77</v>
      </c>
    </row>
    <row r="104" spans="1:11" s="102" customFormat="1" ht="16.5" customHeight="1">
      <c r="A104" s="121"/>
      <c r="B104" s="119"/>
      <c r="C104" s="79"/>
      <c r="D104" s="26"/>
      <c r="E104" s="45"/>
      <c r="F104" s="79"/>
      <c r="G104" s="45"/>
      <c r="H104" s="120"/>
      <c r="I104" s="46" t="e">
        <f t="shared" si="3"/>
        <v>#DIV/0!</v>
      </c>
      <c r="J104" s="47">
        <v>87</v>
      </c>
      <c r="K104" s="80" t="s">
        <v>77</v>
      </c>
    </row>
    <row r="105" spans="1:11" s="135" customFormat="1" ht="16.5" customHeight="1">
      <c r="A105" s="80"/>
      <c r="B105" s="121"/>
      <c r="C105" s="148"/>
      <c r="D105" s="26"/>
      <c r="E105" s="45"/>
      <c r="F105" s="148"/>
      <c r="G105" s="45"/>
      <c r="H105" s="120"/>
      <c r="I105" s="46" t="e">
        <f t="shared" si="3"/>
        <v>#DIV/0!</v>
      </c>
      <c r="J105" s="47">
        <v>88</v>
      </c>
      <c r="K105" s="80" t="s">
        <v>95</v>
      </c>
    </row>
    <row r="106" spans="1:11" s="102" customFormat="1" ht="16.5" customHeight="1">
      <c r="A106" s="80"/>
      <c r="B106" s="121"/>
      <c r="C106" s="148"/>
      <c r="D106" s="26"/>
      <c r="E106" s="45"/>
      <c r="F106" s="148"/>
      <c r="G106" s="45"/>
      <c r="H106" s="120"/>
      <c r="I106" s="46" t="e">
        <f t="shared" si="3"/>
        <v>#DIV/0!</v>
      </c>
      <c r="J106" s="47">
        <v>89</v>
      </c>
      <c r="K106" s="80" t="s">
        <v>95</v>
      </c>
    </row>
    <row r="107" spans="1:11" s="102" customFormat="1" ht="16.5" customHeight="1">
      <c r="A107" s="80"/>
      <c r="B107" s="121"/>
      <c r="C107" s="148"/>
      <c r="D107" s="26"/>
      <c r="E107" s="45"/>
      <c r="F107" s="148"/>
      <c r="G107" s="45"/>
      <c r="H107" s="120"/>
      <c r="I107" s="46" t="e">
        <f t="shared" si="3"/>
        <v>#DIV/0!</v>
      </c>
      <c r="J107" s="47">
        <v>90</v>
      </c>
      <c r="K107" s="80" t="s">
        <v>95</v>
      </c>
    </row>
    <row r="108" spans="1:11" s="102" customFormat="1" ht="16.5" customHeight="1">
      <c r="A108" s="121"/>
      <c r="B108" s="121"/>
      <c r="C108" s="121"/>
      <c r="D108" s="26"/>
      <c r="E108" s="45"/>
      <c r="F108" s="79"/>
      <c r="G108" s="148"/>
      <c r="H108" s="79"/>
      <c r="I108" s="46" t="e">
        <f>E108*F108/C108</f>
        <v>#DIV/0!</v>
      </c>
      <c r="J108" s="47">
        <v>91</v>
      </c>
      <c r="K108" s="80" t="s">
        <v>87</v>
      </c>
    </row>
    <row r="109" spans="1:11" s="102" customFormat="1" ht="16.5" customHeight="1">
      <c r="A109" s="121"/>
      <c r="B109" s="121"/>
      <c r="C109" s="121"/>
      <c r="D109" s="26"/>
      <c r="E109" s="45"/>
      <c r="F109" s="79"/>
      <c r="G109" s="148"/>
      <c r="H109" s="79"/>
      <c r="I109" s="46" t="e">
        <f>E109*F109/C109</f>
        <v>#DIV/0!</v>
      </c>
      <c r="J109" s="47">
        <v>92</v>
      </c>
      <c r="K109" s="80" t="s">
        <v>87</v>
      </c>
    </row>
    <row r="110" spans="1:11" s="102" customFormat="1" ht="16.5" customHeight="1">
      <c r="A110" s="121"/>
      <c r="B110" s="119"/>
      <c r="C110" s="79"/>
      <c r="D110" s="26"/>
      <c r="E110" s="45"/>
      <c r="F110" s="79"/>
      <c r="G110" s="45"/>
      <c r="H110" s="120"/>
      <c r="I110" s="46" t="e">
        <f>G110/C110</f>
        <v>#DIV/0!</v>
      </c>
      <c r="J110" s="47">
        <v>93</v>
      </c>
      <c r="K110" s="80" t="s">
        <v>77</v>
      </c>
    </row>
    <row r="111" spans="1:11" s="4" customFormat="1" ht="16.5" customHeight="1">
      <c r="A111" s="133"/>
      <c r="B111" s="50"/>
      <c r="C111" s="134"/>
      <c r="D111" s="52"/>
      <c r="E111" s="53"/>
      <c r="F111" s="134"/>
      <c r="G111" s="53"/>
      <c r="H111" s="53"/>
      <c r="I111" s="54" t="e">
        <f aca="true" t="shared" si="4" ref="I111:I124">G111/C111</f>
        <v>#DIV/0!</v>
      </c>
      <c r="J111" s="47">
        <v>94</v>
      </c>
      <c r="K111" s="167" t="s">
        <v>74</v>
      </c>
    </row>
    <row r="112" spans="1:11" s="135" customFormat="1" ht="16.5" customHeight="1">
      <c r="A112" s="121"/>
      <c r="B112" s="119"/>
      <c r="C112" s="79"/>
      <c r="D112" s="26"/>
      <c r="E112" s="45"/>
      <c r="F112" s="79"/>
      <c r="G112" s="45"/>
      <c r="H112" s="120"/>
      <c r="I112" s="46" t="e">
        <f t="shared" si="4"/>
        <v>#DIV/0!</v>
      </c>
      <c r="J112" s="47">
        <v>95</v>
      </c>
      <c r="K112" s="80" t="s">
        <v>77</v>
      </c>
    </row>
    <row r="113" spans="1:11" s="102" customFormat="1" ht="16.5" customHeight="1">
      <c r="A113" s="121"/>
      <c r="B113" s="121"/>
      <c r="C113" s="121"/>
      <c r="D113" s="26"/>
      <c r="E113" s="45"/>
      <c r="F113" s="79"/>
      <c r="G113" s="148"/>
      <c r="H113" s="79"/>
      <c r="I113" s="46" t="e">
        <f>E113*F113/C113</f>
        <v>#DIV/0!</v>
      </c>
      <c r="J113" s="47">
        <v>96</v>
      </c>
      <c r="K113" s="80" t="s">
        <v>87</v>
      </c>
    </row>
    <row r="114" spans="1:11" s="4" customFormat="1" ht="16.5" customHeight="1">
      <c r="A114" s="121"/>
      <c r="B114" s="24"/>
      <c r="C114" s="79"/>
      <c r="D114" s="26"/>
      <c r="E114" s="45"/>
      <c r="F114" s="79"/>
      <c r="G114" s="45"/>
      <c r="H114" s="45"/>
      <c r="I114" s="46" t="e">
        <f t="shared" si="4"/>
        <v>#DIV/0!</v>
      </c>
      <c r="J114" s="47">
        <v>97</v>
      </c>
      <c r="K114" s="43" t="s">
        <v>74</v>
      </c>
    </row>
    <row r="115" spans="1:11" s="102" customFormat="1" ht="16.5" customHeight="1">
      <c r="A115" s="121"/>
      <c r="B115" s="119"/>
      <c r="C115" s="79"/>
      <c r="D115" s="26"/>
      <c r="E115" s="45"/>
      <c r="F115" s="79"/>
      <c r="G115" s="45"/>
      <c r="H115" s="120"/>
      <c r="I115" s="46" t="e">
        <f t="shared" si="4"/>
        <v>#DIV/0!</v>
      </c>
      <c r="J115" s="47">
        <v>98</v>
      </c>
      <c r="K115" s="80" t="s">
        <v>77</v>
      </c>
    </row>
    <row r="116" spans="1:11" s="4" customFormat="1" ht="16.5" customHeight="1">
      <c r="A116" s="121"/>
      <c r="B116" s="24"/>
      <c r="C116" s="79"/>
      <c r="D116" s="26"/>
      <c r="E116" s="45"/>
      <c r="F116" s="79"/>
      <c r="G116" s="45"/>
      <c r="H116" s="45"/>
      <c r="I116" s="46" t="e">
        <f t="shared" si="4"/>
        <v>#DIV/0!</v>
      </c>
      <c r="J116" s="47">
        <v>99</v>
      </c>
      <c r="K116" s="43" t="s">
        <v>74</v>
      </c>
    </row>
    <row r="117" spans="1:11" s="4" customFormat="1" ht="16.5" customHeight="1">
      <c r="A117" s="121"/>
      <c r="B117" s="119"/>
      <c r="C117" s="79"/>
      <c r="D117" s="26"/>
      <c r="E117" s="45"/>
      <c r="F117" s="79"/>
      <c r="G117" s="45"/>
      <c r="H117" s="120"/>
      <c r="I117" s="46" t="e">
        <f t="shared" si="4"/>
        <v>#DIV/0!</v>
      </c>
      <c r="J117" s="47">
        <v>100</v>
      </c>
      <c r="K117" s="80" t="s">
        <v>73</v>
      </c>
    </row>
    <row r="118" spans="1:11" s="4" customFormat="1" ht="16.5" customHeight="1">
      <c r="A118" s="121"/>
      <c r="B118" s="24"/>
      <c r="C118" s="79"/>
      <c r="D118" s="26"/>
      <c r="E118" s="45"/>
      <c r="F118" s="79"/>
      <c r="G118" s="45"/>
      <c r="H118" s="45"/>
      <c r="I118" s="46" t="e">
        <f t="shared" si="4"/>
        <v>#DIV/0!</v>
      </c>
      <c r="J118" s="47">
        <v>101</v>
      </c>
      <c r="K118" s="43" t="s">
        <v>74</v>
      </c>
    </row>
    <row r="119" spans="1:11" s="4" customFormat="1" ht="16.5" customHeight="1">
      <c r="A119" s="121"/>
      <c r="B119" s="24"/>
      <c r="C119" s="79"/>
      <c r="D119" s="26"/>
      <c r="E119" s="45"/>
      <c r="F119" s="79"/>
      <c r="G119" s="45"/>
      <c r="H119" s="45"/>
      <c r="I119" s="46" t="e">
        <f t="shared" si="4"/>
        <v>#DIV/0!</v>
      </c>
      <c r="J119" s="47">
        <v>102</v>
      </c>
      <c r="K119" s="43" t="s">
        <v>74</v>
      </c>
    </row>
    <row r="120" spans="1:11" s="4" customFormat="1" ht="16.5" customHeight="1">
      <c r="A120" s="121"/>
      <c r="B120" s="24"/>
      <c r="C120" s="79"/>
      <c r="D120" s="26"/>
      <c r="E120" s="45"/>
      <c r="F120" s="79"/>
      <c r="G120" s="45"/>
      <c r="H120" s="45"/>
      <c r="I120" s="46" t="e">
        <f t="shared" si="4"/>
        <v>#DIV/0!</v>
      </c>
      <c r="J120" s="47">
        <v>103</v>
      </c>
      <c r="K120" s="43" t="s">
        <v>74</v>
      </c>
    </row>
    <row r="121" spans="1:11" ht="16.5" customHeight="1">
      <c r="A121" s="121"/>
      <c r="B121" s="24"/>
      <c r="C121" s="79"/>
      <c r="D121" s="26"/>
      <c r="E121" s="45"/>
      <c r="F121" s="79"/>
      <c r="G121" s="45"/>
      <c r="H121" s="45"/>
      <c r="I121" s="46" t="e">
        <f t="shared" si="4"/>
        <v>#DIV/0!</v>
      </c>
      <c r="J121" s="47">
        <v>104</v>
      </c>
      <c r="K121" s="43" t="s">
        <v>74</v>
      </c>
    </row>
    <row r="122" spans="1:11" s="4" customFormat="1" ht="16.5" customHeight="1">
      <c r="A122" s="121"/>
      <c r="B122" s="28"/>
      <c r="C122" s="79"/>
      <c r="D122" s="26"/>
      <c r="E122" s="45"/>
      <c r="F122" s="79"/>
      <c r="G122" s="45"/>
      <c r="H122" s="45"/>
      <c r="I122" s="46" t="e">
        <f t="shared" si="4"/>
        <v>#DIV/0!</v>
      </c>
      <c r="J122" s="47">
        <v>105</v>
      </c>
      <c r="K122" s="43" t="s">
        <v>74</v>
      </c>
    </row>
    <row r="123" spans="1:11" s="4" customFormat="1" ht="16.5" customHeight="1">
      <c r="A123" s="121"/>
      <c r="B123" s="24"/>
      <c r="C123" s="79"/>
      <c r="D123" s="26"/>
      <c r="E123" s="45"/>
      <c r="F123" s="79"/>
      <c r="G123" s="45"/>
      <c r="H123" s="45"/>
      <c r="I123" s="46" t="e">
        <f t="shared" si="4"/>
        <v>#DIV/0!</v>
      </c>
      <c r="J123" s="47">
        <v>106</v>
      </c>
      <c r="K123" s="43" t="s">
        <v>74</v>
      </c>
    </row>
    <row r="124" spans="1:11" s="4" customFormat="1" ht="16.5" customHeight="1">
      <c r="A124" s="136"/>
      <c r="B124" s="55"/>
      <c r="C124" s="82"/>
      <c r="D124" s="57"/>
      <c r="E124" s="58"/>
      <c r="F124" s="82"/>
      <c r="G124" s="58"/>
      <c r="H124" s="58"/>
      <c r="I124" s="137" t="e">
        <f t="shared" si="4"/>
        <v>#DIV/0!</v>
      </c>
      <c r="J124" s="47">
        <v>107</v>
      </c>
      <c r="K124" s="161" t="s">
        <v>74</v>
      </c>
    </row>
    <row r="125" spans="1:11" s="153" customFormat="1" ht="16.5" customHeight="1">
      <c r="A125" s="133"/>
      <c r="B125" s="133"/>
      <c r="C125" s="134"/>
      <c r="D125" s="52"/>
      <c r="E125" s="53"/>
      <c r="F125" s="134"/>
      <c r="G125" s="53"/>
      <c r="H125" s="152"/>
      <c r="I125" s="54"/>
      <c r="J125" s="47">
        <v>108</v>
      </c>
      <c r="K125" s="168"/>
    </row>
    <row r="126" spans="1:11" s="102" customFormat="1" ht="16.5" customHeight="1">
      <c r="A126" s="121"/>
      <c r="B126" s="121"/>
      <c r="C126" s="79"/>
      <c r="D126" s="26"/>
      <c r="E126" s="45"/>
      <c r="F126" s="79"/>
      <c r="G126" s="45"/>
      <c r="H126" s="129"/>
      <c r="I126" s="46"/>
      <c r="J126" s="47">
        <v>109</v>
      </c>
      <c r="K126" s="80"/>
    </row>
    <row r="127" spans="1:11" s="102" customFormat="1" ht="16.5" customHeight="1">
      <c r="A127" s="121"/>
      <c r="B127" s="121"/>
      <c r="C127" s="79"/>
      <c r="D127" s="26"/>
      <c r="E127" s="45"/>
      <c r="F127" s="79"/>
      <c r="G127" s="45"/>
      <c r="H127" s="129"/>
      <c r="I127" s="46"/>
      <c r="J127" s="47">
        <v>110</v>
      </c>
      <c r="K127" s="80"/>
    </row>
    <row r="128" spans="1:11" s="102" customFormat="1" ht="16.5" customHeight="1">
      <c r="A128" s="121"/>
      <c r="B128" s="121"/>
      <c r="C128" s="79"/>
      <c r="D128" s="26"/>
      <c r="E128" s="45"/>
      <c r="F128" s="79"/>
      <c r="G128" s="45"/>
      <c r="H128" s="129"/>
      <c r="I128" s="46"/>
      <c r="J128" s="47">
        <v>111</v>
      </c>
      <c r="K128" s="80"/>
    </row>
    <row r="129" spans="1:11" s="102" customFormat="1" ht="16.5" customHeight="1">
      <c r="A129" s="121"/>
      <c r="B129" s="121"/>
      <c r="C129" s="79"/>
      <c r="D129" s="26"/>
      <c r="E129" s="45"/>
      <c r="F129" s="79"/>
      <c r="G129" s="45"/>
      <c r="H129" s="129"/>
      <c r="I129" s="46"/>
      <c r="J129" s="47">
        <v>112</v>
      </c>
      <c r="K129" s="80"/>
    </row>
    <row r="130" spans="1:11" s="102" customFormat="1" ht="16.5" customHeight="1">
      <c r="A130" s="121"/>
      <c r="B130" s="121"/>
      <c r="C130" s="79"/>
      <c r="D130" s="26"/>
      <c r="E130" s="45"/>
      <c r="F130" s="79"/>
      <c r="G130" s="45"/>
      <c r="H130" s="129"/>
      <c r="I130" s="46"/>
      <c r="J130" s="47">
        <v>113</v>
      </c>
      <c r="K130" s="80"/>
    </row>
    <row r="131" spans="1:11" s="135" customFormat="1" ht="16.5" customHeight="1">
      <c r="A131" s="121"/>
      <c r="B131" s="121"/>
      <c r="C131" s="79"/>
      <c r="D131" s="26"/>
      <c r="E131" s="45"/>
      <c r="F131" s="79"/>
      <c r="G131" s="45"/>
      <c r="H131" s="129"/>
      <c r="I131" s="46"/>
      <c r="J131" s="47">
        <v>114</v>
      </c>
      <c r="K131" s="80"/>
    </row>
    <row r="132" spans="1:11" s="102" customFormat="1" ht="16.5" customHeight="1">
      <c r="A132" s="121"/>
      <c r="B132" s="121"/>
      <c r="C132" s="79"/>
      <c r="D132" s="26"/>
      <c r="E132" s="45"/>
      <c r="F132" s="79"/>
      <c r="G132" s="45"/>
      <c r="H132" s="129"/>
      <c r="I132" s="46"/>
      <c r="J132" s="47">
        <v>115</v>
      </c>
      <c r="K132" s="80"/>
    </row>
    <row r="133" spans="1:11" s="102" customFormat="1" ht="16.5" customHeight="1">
      <c r="A133" s="121"/>
      <c r="B133" s="121"/>
      <c r="C133" s="79"/>
      <c r="D133" s="26"/>
      <c r="E133" s="45"/>
      <c r="F133" s="79"/>
      <c r="G133" s="45"/>
      <c r="H133" s="129"/>
      <c r="I133" s="46"/>
      <c r="J133" s="47">
        <v>116</v>
      </c>
      <c r="K133" s="80"/>
    </row>
    <row r="134" spans="1:11" s="102" customFormat="1" ht="16.5" customHeight="1">
      <c r="A134" s="121"/>
      <c r="B134" s="121"/>
      <c r="C134" s="79"/>
      <c r="D134" s="26"/>
      <c r="E134" s="45"/>
      <c r="F134" s="79"/>
      <c r="G134" s="45"/>
      <c r="H134" s="129"/>
      <c r="I134" s="46"/>
      <c r="J134" s="47">
        <v>117</v>
      </c>
      <c r="K134" s="80"/>
    </row>
    <row r="135" spans="1:11" s="102" customFormat="1" ht="16.5" customHeight="1">
      <c r="A135" s="121"/>
      <c r="B135" s="121"/>
      <c r="C135" s="79"/>
      <c r="D135" s="26"/>
      <c r="E135" s="45"/>
      <c r="F135" s="79"/>
      <c r="G135" s="45"/>
      <c r="H135" s="129"/>
      <c r="I135" s="46"/>
      <c r="J135" s="47">
        <v>118</v>
      </c>
      <c r="K135" s="43"/>
    </row>
    <row r="136" spans="1:11" s="39" customFormat="1" ht="26.25" customHeight="1" thickBot="1">
      <c r="A136" s="117" t="s">
        <v>12</v>
      </c>
      <c r="B136" s="95"/>
      <c r="C136" s="96">
        <f>SUM(C21:C84)</f>
        <v>0</v>
      </c>
      <c r="D136" s="97"/>
      <c r="E136" s="98"/>
      <c r="F136" s="98">
        <f>SUM(F21:F84)</f>
        <v>0</v>
      </c>
      <c r="G136" s="98">
        <f>SUM(G21:G84)</f>
        <v>0</v>
      </c>
      <c r="H136" s="98">
        <f>SUM(H21:H84)</f>
        <v>0</v>
      </c>
      <c r="I136" s="99" t="e">
        <f>G136/C136</f>
        <v>#DIV/0!</v>
      </c>
      <c r="J136" s="100"/>
      <c r="K136" s="118"/>
    </row>
    <row r="137" spans="1:11" ht="18" customHeight="1">
      <c r="A137" s="6"/>
      <c r="B137" s="6"/>
      <c r="C137" s="7"/>
      <c r="D137" s="8"/>
      <c r="E137" s="8"/>
      <c r="F137" s="8"/>
      <c r="G137" s="8"/>
      <c r="H137" s="8"/>
      <c r="I137" s="8"/>
      <c r="J137" s="18"/>
      <c r="K137" s="5"/>
    </row>
    <row r="138" spans="1:11" s="4" customFormat="1" ht="23.25" customHeight="1">
      <c r="A138" s="9" t="s">
        <v>1</v>
      </c>
      <c r="B138" s="9"/>
      <c r="C138" s="10"/>
      <c r="D138" s="16"/>
      <c r="E138" s="16"/>
      <c r="F138" s="16" t="s">
        <v>2</v>
      </c>
      <c r="G138" s="16"/>
      <c r="H138" s="16"/>
      <c r="I138" s="16"/>
      <c r="J138" s="22"/>
      <c r="K138" s="5"/>
    </row>
    <row r="139" spans="1:11" s="4" customFormat="1" ht="34.5" customHeight="1">
      <c r="A139" s="19" t="s">
        <v>62</v>
      </c>
      <c r="B139" s="20"/>
      <c r="C139" s="20"/>
      <c r="D139" s="20"/>
      <c r="E139" s="21"/>
      <c r="F139" s="21" t="s">
        <v>37</v>
      </c>
      <c r="G139" s="21"/>
      <c r="H139" s="21"/>
      <c r="I139" s="21"/>
      <c r="J139" s="23"/>
      <c r="K139" s="5"/>
    </row>
    <row r="140" spans="1:11" s="4" customFormat="1" ht="15" customHeight="1">
      <c r="A140" s="2"/>
      <c r="B140" s="11"/>
      <c r="C140" s="12"/>
      <c r="D140" s="12"/>
      <c r="E140" s="13"/>
      <c r="F140" s="13"/>
      <c r="G140" s="13"/>
      <c r="H140" s="13"/>
      <c r="I140" s="13"/>
      <c r="J140" s="3"/>
      <c r="K140" s="1"/>
    </row>
    <row r="141" ht="18" customHeight="1"/>
    <row r="142" spans="1:11" s="4" customFormat="1" ht="15" customHeight="1">
      <c r="A142" s="2"/>
      <c r="B142" s="1"/>
      <c r="C142" s="1"/>
      <c r="D142" s="1"/>
      <c r="E142" s="1"/>
      <c r="F142" s="1"/>
      <c r="G142" s="1"/>
      <c r="H142" s="1"/>
      <c r="I142" s="1"/>
      <c r="J142" s="3"/>
      <c r="K142" s="1"/>
    </row>
    <row r="143" ht="18" customHeight="1"/>
    <row r="144" spans="1:11" s="4" customFormat="1" ht="15" customHeight="1">
      <c r="A144" s="2"/>
      <c r="B144" s="1"/>
      <c r="C144" s="1"/>
      <c r="D144" s="1"/>
      <c r="E144" s="1"/>
      <c r="F144" s="1"/>
      <c r="G144" s="1"/>
      <c r="H144" s="1"/>
      <c r="I144" s="1"/>
      <c r="J144" s="3"/>
      <c r="K144" s="1"/>
    </row>
    <row r="145" spans="1:11" s="4" customFormat="1" ht="15" customHeight="1">
      <c r="A145" s="2"/>
      <c r="B145" s="1"/>
      <c r="C145" s="1"/>
      <c r="D145" s="1"/>
      <c r="E145" s="1"/>
      <c r="F145" s="1"/>
      <c r="G145" s="1"/>
      <c r="H145" s="1"/>
      <c r="I145" s="1"/>
      <c r="J145" s="3"/>
      <c r="K145" s="1"/>
    </row>
    <row r="146" spans="1:11" s="4" customFormat="1" ht="12" customHeight="1">
      <c r="A146" s="2"/>
      <c r="B146" s="1"/>
      <c r="C146" s="1"/>
      <c r="D146" s="1"/>
      <c r="E146" s="1"/>
      <c r="F146" s="1"/>
      <c r="G146" s="1"/>
      <c r="H146" s="1"/>
      <c r="I146" s="1"/>
      <c r="J146" s="3"/>
      <c r="K146" s="1"/>
    </row>
    <row r="147" ht="25.5" customHeight="1"/>
    <row r="148" ht="25.5" customHeight="1"/>
    <row r="149" ht="25.5" customHeight="1"/>
    <row r="150" ht="25.5" customHeight="1"/>
    <row r="151" ht="25.5" customHeight="1"/>
    <row r="152" ht="22.5" customHeight="1"/>
    <row r="153" spans="1:11" s="5" customFormat="1" ht="22.5" customHeight="1">
      <c r="A153" s="2"/>
      <c r="B153" s="1"/>
      <c r="C153" s="1"/>
      <c r="D153" s="1"/>
      <c r="E153" s="1"/>
      <c r="F153" s="1"/>
      <c r="G153" s="1"/>
      <c r="H153" s="1"/>
      <c r="I153" s="1"/>
      <c r="J153" s="3"/>
      <c r="K153" s="1"/>
    </row>
    <row r="154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zoomScaleNormal="104" zoomScaleSheetLayoutView="100" zoomScalePageLayoutView="0" workbookViewId="0" topLeftCell="A1">
      <selection activeCell="A158" sqref="A158:I159"/>
    </sheetView>
  </sheetViews>
  <sheetFormatPr defaultColWidth="8.00390625" defaultRowHeight="15.75"/>
  <cols>
    <col min="1" max="1" width="24.25390625" style="2" customWidth="1"/>
    <col min="2" max="2" width="7.00390625" style="2" customWidth="1"/>
    <col min="3" max="3" width="11.00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20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258"/>
      <c r="C3" s="14"/>
      <c r="D3" s="14"/>
      <c r="E3" s="14"/>
      <c r="F3" s="14"/>
      <c r="G3" s="14"/>
      <c r="H3" s="14"/>
      <c r="I3" s="14"/>
      <c r="J3" s="14"/>
      <c r="K3" s="15"/>
    </row>
    <row r="4" spans="1:11" ht="73.5" customHeight="1">
      <c r="A4" s="36"/>
      <c r="B4" s="472" t="s">
        <v>244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6" customHeight="1" thickBot="1">
      <c r="A7" s="31"/>
      <c r="B7" s="467"/>
      <c r="C7" s="467"/>
      <c r="D7" s="467"/>
      <c r="E7" s="467"/>
      <c r="F7" s="467"/>
      <c r="G7" s="467"/>
      <c r="H7" s="467"/>
      <c r="I7" s="467"/>
      <c r="J7" s="467"/>
      <c r="K7" s="173"/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ht="16.5" customHeight="1">
      <c r="A14" s="463" t="s">
        <v>467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</row>
    <row r="15" spans="1:11" s="260" customFormat="1" ht="15" customHeight="1">
      <c r="A15" s="397" t="s">
        <v>154</v>
      </c>
      <c r="B15" s="397">
        <v>2005</v>
      </c>
      <c r="C15" s="398">
        <v>22</v>
      </c>
      <c r="D15" s="399"/>
      <c r="E15" s="397">
        <v>4</v>
      </c>
      <c r="F15" s="400">
        <v>277</v>
      </c>
      <c r="G15" s="400">
        <f aca="true" t="shared" si="0" ref="G15:G22">E15*F15</f>
        <v>1108</v>
      </c>
      <c r="H15" s="400">
        <v>10</v>
      </c>
      <c r="I15" s="401">
        <f aca="true" t="shared" si="1" ref="I15:I20">G15/C15</f>
        <v>50.36363636363637</v>
      </c>
      <c r="J15" s="400"/>
      <c r="K15" s="402" t="s">
        <v>169</v>
      </c>
    </row>
    <row r="16" spans="1:11" s="260" customFormat="1" ht="15" customHeight="1">
      <c r="A16" s="399" t="s">
        <v>193</v>
      </c>
      <c r="B16" s="403">
        <v>2007</v>
      </c>
      <c r="C16" s="403">
        <v>24</v>
      </c>
      <c r="D16" s="399"/>
      <c r="E16" s="400">
        <v>4</v>
      </c>
      <c r="F16" s="400">
        <v>268</v>
      </c>
      <c r="G16" s="400">
        <f t="shared" si="0"/>
        <v>1072</v>
      </c>
      <c r="H16" s="400">
        <v>10</v>
      </c>
      <c r="I16" s="401">
        <f t="shared" si="1"/>
        <v>44.666666666666664</v>
      </c>
      <c r="J16" s="400"/>
      <c r="K16" s="402" t="s">
        <v>68</v>
      </c>
    </row>
    <row r="17" spans="1:11" s="260" customFormat="1" ht="15" customHeight="1">
      <c r="A17" s="397" t="s">
        <v>187</v>
      </c>
      <c r="B17" s="397">
        <v>2007</v>
      </c>
      <c r="C17" s="398">
        <v>24</v>
      </c>
      <c r="D17" s="399" t="s">
        <v>34</v>
      </c>
      <c r="E17" s="400">
        <v>4</v>
      </c>
      <c r="F17" s="400">
        <v>237</v>
      </c>
      <c r="G17" s="400">
        <f t="shared" si="0"/>
        <v>948</v>
      </c>
      <c r="H17" s="400">
        <v>10</v>
      </c>
      <c r="I17" s="401">
        <f t="shared" si="1"/>
        <v>39.5</v>
      </c>
      <c r="J17" s="400"/>
      <c r="K17" s="402" t="s">
        <v>48</v>
      </c>
    </row>
    <row r="18" spans="1:11" s="260" customFormat="1" ht="15" customHeight="1">
      <c r="A18" s="399" t="s">
        <v>194</v>
      </c>
      <c r="B18" s="403">
        <v>2007</v>
      </c>
      <c r="C18" s="403">
        <v>24</v>
      </c>
      <c r="D18" s="399"/>
      <c r="E18" s="400">
        <v>4</v>
      </c>
      <c r="F18" s="400">
        <v>224</v>
      </c>
      <c r="G18" s="400">
        <f t="shared" si="0"/>
        <v>896</v>
      </c>
      <c r="H18" s="400">
        <v>10</v>
      </c>
      <c r="I18" s="401">
        <f t="shared" si="1"/>
        <v>37.333333333333336</v>
      </c>
      <c r="J18" s="400"/>
      <c r="K18" s="402" t="s">
        <v>68</v>
      </c>
    </row>
    <row r="19" spans="1:11" s="260" customFormat="1" ht="15" customHeight="1">
      <c r="A19" s="397" t="s">
        <v>464</v>
      </c>
      <c r="B19" s="397">
        <v>2004</v>
      </c>
      <c r="C19" s="398">
        <v>24</v>
      </c>
      <c r="D19" s="399"/>
      <c r="E19" s="397">
        <v>2.5</v>
      </c>
      <c r="F19" s="400">
        <v>340</v>
      </c>
      <c r="G19" s="400">
        <f t="shared" si="0"/>
        <v>850</v>
      </c>
      <c r="H19" s="400">
        <v>10</v>
      </c>
      <c r="I19" s="401">
        <f t="shared" si="1"/>
        <v>35.416666666666664</v>
      </c>
      <c r="J19" s="400"/>
      <c r="K19" s="402" t="s">
        <v>17</v>
      </c>
    </row>
    <row r="20" spans="1:11" s="260" customFormat="1" ht="15" customHeight="1">
      <c r="A20" s="397" t="s">
        <v>463</v>
      </c>
      <c r="B20" s="397">
        <v>2007</v>
      </c>
      <c r="C20" s="398">
        <v>24</v>
      </c>
      <c r="D20" s="399"/>
      <c r="E20" s="397">
        <v>2.5</v>
      </c>
      <c r="F20" s="400">
        <v>293</v>
      </c>
      <c r="G20" s="400">
        <f t="shared" si="0"/>
        <v>732.5</v>
      </c>
      <c r="H20" s="400">
        <v>10</v>
      </c>
      <c r="I20" s="401">
        <f t="shared" si="1"/>
        <v>30.520833333333332</v>
      </c>
      <c r="J20" s="400"/>
      <c r="K20" s="402" t="s">
        <v>17</v>
      </c>
    </row>
    <row r="21" spans="1:11" s="260" customFormat="1" ht="15" customHeight="1">
      <c r="A21" s="399" t="s">
        <v>222</v>
      </c>
      <c r="B21" s="403">
        <v>2007</v>
      </c>
      <c r="C21" s="403">
        <v>25</v>
      </c>
      <c r="D21" s="399" t="s">
        <v>33</v>
      </c>
      <c r="E21" s="400">
        <v>2</v>
      </c>
      <c r="F21" s="400">
        <v>281</v>
      </c>
      <c r="G21" s="400">
        <f t="shared" si="0"/>
        <v>562</v>
      </c>
      <c r="H21" s="400">
        <v>10</v>
      </c>
      <c r="I21" s="401">
        <f>SUM(G21/C21)</f>
        <v>22.48</v>
      </c>
      <c r="J21" s="400"/>
      <c r="K21" s="402" t="s">
        <v>17</v>
      </c>
    </row>
    <row r="22" spans="1:11" s="275" customFormat="1" ht="15" customHeight="1">
      <c r="A22" s="399" t="s">
        <v>198</v>
      </c>
      <c r="B22" s="403">
        <v>2006</v>
      </c>
      <c r="C22" s="403">
        <v>23</v>
      </c>
      <c r="D22" s="399"/>
      <c r="E22" s="400">
        <v>4</v>
      </c>
      <c r="F22" s="400">
        <v>120</v>
      </c>
      <c r="G22" s="400">
        <f t="shared" si="0"/>
        <v>480</v>
      </c>
      <c r="H22" s="400">
        <v>10</v>
      </c>
      <c r="I22" s="401">
        <f>G22/C22</f>
        <v>20.869565217391305</v>
      </c>
      <c r="J22" s="400"/>
      <c r="K22" s="402" t="s">
        <v>68</v>
      </c>
    </row>
    <row r="23" spans="1:11" ht="16.5" customHeight="1">
      <c r="A23" s="463" t="s">
        <v>272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</row>
    <row r="24" spans="1:11" s="260" customFormat="1" ht="15" customHeight="1">
      <c r="A24" s="397" t="s">
        <v>167</v>
      </c>
      <c r="B24" s="397">
        <v>2005</v>
      </c>
      <c r="C24" s="398">
        <v>28</v>
      </c>
      <c r="D24" s="399"/>
      <c r="E24" s="397">
        <v>4</v>
      </c>
      <c r="F24" s="400">
        <v>831</v>
      </c>
      <c r="G24" s="400">
        <f aca="true" t="shared" si="2" ref="G24:G33">E24*F24</f>
        <v>3324</v>
      </c>
      <c r="H24" s="400">
        <v>10</v>
      </c>
      <c r="I24" s="401">
        <f>G24/C24</f>
        <v>118.71428571428571</v>
      </c>
      <c r="J24" s="400"/>
      <c r="K24" s="402" t="s">
        <v>169</v>
      </c>
    </row>
    <row r="25" spans="1:11" s="260" customFormat="1" ht="15" customHeight="1">
      <c r="A25" s="399" t="s">
        <v>114</v>
      </c>
      <c r="B25" s="404">
        <v>2004</v>
      </c>
      <c r="C25" s="403">
        <v>30</v>
      </c>
      <c r="D25" s="399" t="s">
        <v>33</v>
      </c>
      <c r="E25" s="400">
        <v>8</v>
      </c>
      <c r="F25" s="400">
        <v>288</v>
      </c>
      <c r="G25" s="400">
        <f t="shared" si="2"/>
        <v>2304</v>
      </c>
      <c r="H25" s="400">
        <v>10</v>
      </c>
      <c r="I25" s="401">
        <f>SUM(G25/C25)</f>
        <v>76.8</v>
      </c>
      <c r="J25" s="400"/>
      <c r="K25" s="402" t="s">
        <v>17</v>
      </c>
    </row>
    <row r="26" spans="1:11" s="260" customFormat="1" ht="15" customHeight="1">
      <c r="A26" s="399" t="s">
        <v>102</v>
      </c>
      <c r="B26" s="403">
        <v>2005</v>
      </c>
      <c r="C26" s="403">
        <v>27</v>
      </c>
      <c r="D26" s="399"/>
      <c r="E26" s="400">
        <v>6</v>
      </c>
      <c r="F26" s="400">
        <v>293</v>
      </c>
      <c r="G26" s="400">
        <f t="shared" si="2"/>
        <v>1758</v>
      </c>
      <c r="H26" s="400">
        <v>10</v>
      </c>
      <c r="I26" s="401">
        <f>G26/C26</f>
        <v>65.11111111111111</v>
      </c>
      <c r="J26" s="400"/>
      <c r="K26" s="402" t="s">
        <v>68</v>
      </c>
    </row>
    <row r="27" spans="1:11" s="260" customFormat="1" ht="15" customHeight="1">
      <c r="A27" s="399" t="s">
        <v>189</v>
      </c>
      <c r="B27" s="403">
        <v>2006</v>
      </c>
      <c r="C27" s="403">
        <v>30</v>
      </c>
      <c r="D27" s="399"/>
      <c r="E27" s="400">
        <v>6</v>
      </c>
      <c r="F27" s="400">
        <v>291</v>
      </c>
      <c r="G27" s="400">
        <f t="shared" si="2"/>
        <v>1746</v>
      </c>
      <c r="H27" s="400">
        <v>10</v>
      </c>
      <c r="I27" s="401">
        <f>G27/C27</f>
        <v>58.2</v>
      </c>
      <c r="J27" s="400"/>
      <c r="K27" s="402" t="s">
        <v>68</v>
      </c>
    </row>
    <row r="28" spans="1:11" s="260" customFormat="1" ht="15" customHeight="1">
      <c r="A28" s="399" t="s">
        <v>238</v>
      </c>
      <c r="B28" s="405">
        <v>2007</v>
      </c>
      <c r="C28" s="405">
        <v>28</v>
      </c>
      <c r="D28" s="399">
        <v>2</v>
      </c>
      <c r="E28" s="406">
        <v>6</v>
      </c>
      <c r="F28" s="406">
        <v>279</v>
      </c>
      <c r="G28" s="400">
        <f t="shared" si="2"/>
        <v>1674</v>
      </c>
      <c r="H28" s="400">
        <v>10</v>
      </c>
      <c r="I28" s="401">
        <f>G28/C28</f>
        <v>59.785714285714285</v>
      </c>
      <c r="J28" s="400"/>
      <c r="K28" s="402" t="s">
        <v>17</v>
      </c>
    </row>
    <row r="29" spans="1:11" s="260" customFormat="1" ht="15" customHeight="1">
      <c r="A29" s="399" t="s">
        <v>190</v>
      </c>
      <c r="B29" s="403">
        <v>2006</v>
      </c>
      <c r="C29" s="403">
        <v>29</v>
      </c>
      <c r="D29" s="399"/>
      <c r="E29" s="400">
        <v>6</v>
      </c>
      <c r="F29" s="400">
        <v>276</v>
      </c>
      <c r="G29" s="400">
        <f t="shared" si="2"/>
        <v>1656</v>
      </c>
      <c r="H29" s="400">
        <v>10</v>
      </c>
      <c r="I29" s="401">
        <f>G29/C29</f>
        <v>57.10344827586207</v>
      </c>
      <c r="J29" s="400"/>
      <c r="K29" s="402" t="s">
        <v>68</v>
      </c>
    </row>
    <row r="30" spans="1:11" s="260" customFormat="1" ht="15" customHeight="1">
      <c r="A30" s="397" t="s">
        <v>462</v>
      </c>
      <c r="B30" s="397">
        <v>2007</v>
      </c>
      <c r="C30" s="398">
        <v>30</v>
      </c>
      <c r="D30" s="399"/>
      <c r="E30" s="397">
        <v>4</v>
      </c>
      <c r="F30" s="400">
        <v>383</v>
      </c>
      <c r="G30" s="400">
        <f>E30*F30</f>
        <v>1532</v>
      </c>
      <c r="H30" s="400">
        <v>10</v>
      </c>
      <c r="I30" s="401">
        <f>G30/C30</f>
        <v>51.06666666666667</v>
      </c>
      <c r="J30" s="400"/>
      <c r="K30" s="402" t="s">
        <v>17</v>
      </c>
    </row>
    <row r="31" spans="1:11" s="260" customFormat="1" ht="15" customHeight="1">
      <c r="A31" s="399" t="s">
        <v>224</v>
      </c>
      <c r="B31" s="403">
        <v>2007</v>
      </c>
      <c r="C31" s="403">
        <v>26.8</v>
      </c>
      <c r="D31" s="399"/>
      <c r="E31" s="400">
        <v>4</v>
      </c>
      <c r="F31" s="400">
        <v>145</v>
      </c>
      <c r="G31" s="400">
        <f t="shared" si="2"/>
        <v>580</v>
      </c>
      <c r="H31" s="400">
        <v>5</v>
      </c>
      <c r="I31" s="401">
        <f>SUM(G31/C31)</f>
        <v>21.64179104477612</v>
      </c>
      <c r="J31" s="400"/>
      <c r="K31" s="402" t="s">
        <v>17</v>
      </c>
    </row>
    <row r="32" spans="1:11" s="260" customFormat="1" ht="15" customHeight="1">
      <c r="A32" s="399" t="s">
        <v>257</v>
      </c>
      <c r="B32" s="403">
        <v>2006</v>
      </c>
      <c r="C32" s="403">
        <v>28</v>
      </c>
      <c r="D32" s="399"/>
      <c r="E32" s="400">
        <v>2</v>
      </c>
      <c r="F32" s="400">
        <v>184</v>
      </c>
      <c r="G32" s="400">
        <f t="shared" si="2"/>
        <v>368</v>
      </c>
      <c r="H32" s="400">
        <v>5</v>
      </c>
      <c r="I32" s="401">
        <f>SUM(G32/C32)</f>
        <v>13.142857142857142</v>
      </c>
      <c r="J32" s="400"/>
      <c r="K32" s="402" t="s">
        <v>17</v>
      </c>
    </row>
    <row r="33" spans="1:11" s="260" customFormat="1" ht="15" customHeight="1">
      <c r="A33" s="399" t="s">
        <v>256</v>
      </c>
      <c r="B33" s="403">
        <v>2007</v>
      </c>
      <c r="C33" s="403">
        <v>27</v>
      </c>
      <c r="D33" s="399"/>
      <c r="E33" s="400">
        <v>2</v>
      </c>
      <c r="F33" s="400">
        <v>151</v>
      </c>
      <c r="G33" s="400">
        <f t="shared" si="2"/>
        <v>302</v>
      </c>
      <c r="H33" s="400">
        <v>5</v>
      </c>
      <c r="I33" s="401">
        <f>SUM(G33/C33)</f>
        <v>11.185185185185185</v>
      </c>
      <c r="J33" s="400"/>
      <c r="K33" s="402" t="s">
        <v>17</v>
      </c>
    </row>
    <row r="34" spans="1:11" s="260" customFormat="1" ht="15" customHeight="1">
      <c r="A34" s="397" t="s">
        <v>150</v>
      </c>
      <c r="B34" s="397">
        <v>2005</v>
      </c>
      <c r="C34" s="398">
        <v>26</v>
      </c>
      <c r="D34" s="399"/>
      <c r="E34" s="397">
        <v>4</v>
      </c>
      <c r="F34" s="400">
        <v>214</v>
      </c>
      <c r="G34" s="400">
        <v>214</v>
      </c>
      <c r="H34" s="400">
        <v>10</v>
      </c>
      <c r="I34" s="401">
        <f>G34/C34</f>
        <v>8.23076923076923</v>
      </c>
      <c r="J34" s="400"/>
      <c r="K34" s="402" t="s">
        <v>169</v>
      </c>
    </row>
    <row r="35" spans="1:11" s="260" customFormat="1" ht="15" customHeight="1">
      <c r="A35" s="460" t="s">
        <v>324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2"/>
    </row>
    <row r="36" spans="1:11" s="260" customFormat="1" ht="15" customHeight="1">
      <c r="A36" s="407" t="s">
        <v>207</v>
      </c>
      <c r="B36" s="407">
        <v>2005</v>
      </c>
      <c r="C36" s="408">
        <v>35</v>
      </c>
      <c r="D36" s="407"/>
      <c r="E36" s="409">
        <v>10</v>
      </c>
      <c r="F36" s="400">
        <v>264</v>
      </c>
      <c r="G36" s="400">
        <f aca="true" t="shared" si="3" ref="G36:G44">E36*F36</f>
        <v>2640</v>
      </c>
      <c r="H36" s="400">
        <v>10</v>
      </c>
      <c r="I36" s="401">
        <f aca="true" t="shared" si="4" ref="I36:I42">G36/C36</f>
        <v>75.42857142857143</v>
      </c>
      <c r="J36" s="400"/>
      <c r="K36" s="402" t="s">
        <v>170</v>
      </c>
    </row>
    <row r="37" spans="1:11" s="260" customFormat="1" ht="15" customHeight="1">
      <c r="A37" s="399" t="s">
        <v>67</v>
      </c>
      <c r="B37" s="403">
        <v>2004</v>
      </c>
      <c r="C37" s="403">
        <v>35</v>
      </c>
      <c r="D37" s="399"/>
      <c r="E37" s="400">
        <v>8</v>
      </c>
      <c r="F37" s="400">
        <v>274</v>
      </c>
      <c r="G37" s="400">
        <f t="shared" si="3"/>
        <v>2192</v>
      </c>
      <c r="H37" s="400">
        <v>10</v>
      </c>
      <c r="I37" s="401">
        <f t="shared" si="4"/>
        <v>62.628571428571426</v>
      </c>
      <c r="J37" s="400"/>
      <c r="K37" s="402" t="s">
        <v>68</v>
      </c>
    </row>
    <row r="38" spans="1:11" s="260" customFormat="1" ht="15" customHeight="1">
      <c r="A38" s="399" t="s">
        <v>104</v>
      </c>
      <c r="B38" s="403">
        <v>2003</v>
      </c>
      <c r="C38" s="403">
        <v>35</v>
      </c>
      <c r="D38" s="399"/>
      <c r="E38" s="400">
        <v>8</v>
      </c>
      <c r="F38" s="400">
        <v>273</v>
      </c>
      <c r="G38" s="400">
        <f t="shared" si="3"/>
        <v>2184</v>
      </c>
      <c r="H38" s="400">
        <v>10</v>
      </c>
      <c r="I38" s="401">
        <f t="shared" si="4"/>
        <v>62.4</v>
      </c>
      <c r="J38" s="400"/>
      <c r="K38" s="402" t="s">
        <v>68</v>
      </c>
    </row>
    <row r="39" spans="1:11" s="260" customFormat="1" ht="15" customHeight="1">
      <c r="A39" s="397" t="s">
        <v>152</v>
      </c>
      <c r="B39" s="397">
        <v>2003</v>
      </c>
      <c r="C39" s="398">
        <v>38</v>
      </c>
      <c r="D39" s="399"/>
      <c r="E39" s="397">
        <v>8</v>
      </c>
      <c r="F39" s="400">
        <v>265</v>
      </c>
      <c r="G39" s="400">
        <f t="shared" si="3"/>
        <v>2120</v>
      </c>
      <c r="H39" s="400">
        <v>10</v>
      </c>
      <c r="I39" s="401">
        <f t="shared" si="4"/>
        <v>55.78947368421053</v>
      </c>
      <c r="J39" s="400"/>
      <c r="K39" s="402" t="s">
        <v>169</v>
      </c>
    </row>
    <row r="40" spans="1:11" s="260" customFormat="1" ht="15" customHeight="1">
      <c r="A40" s="399" t="s">
        <v>141</v>
      </c>
      <c r="B40" s="403">
        <v>2004</v>
      </c>
      <c r="C40" s="403">
        <v>34</v>
      </c>
      <c r="D40" s="399"/>
      <c r="E40" s="400">
        <v>6</v>
      </c>
      <c r="F40" s="400">
        <v>302</v>
      </c>
      <c r="G40" s="400">
        <f t="shared" si="3"/>
        <v>1812</v>
      </c>
      <c r="H40" s="400">
        <v>10</v>
      </c>
      <c r="I40" s="401">
        <f t="shared" si="4"/>
        <v>53.294117647058826</v>
      </c>
      <c r="J40" s="400"/>
      <c r="K40" s="402" t="s">
        <v>63</v>
      </c>
    </row>
    <row r="41" spans="1:11" s="260" customFormat="1" ht="15" customHeight="1">
      <c r="A41" s="399" t="s">
        <v>226</v>
      </c>
      <c r="B41" s="403">
        <v>2004</v>
      </c>
      <c r="C41" s="403">
        <v>35</v>
      </c>
      <c r="D41" s="399"/>
      <c r="E41" s="400">
        <v>8</v>
      </c>
      <c r="F41" s="400">
        <v>226</v>
      </c>
      <c r="G41" s="400">
        <f t="shared" si="3"/>
        <v>1808</v>
      </c>
      <c r="H41" s="400">
        <v>10</v>
      </c>
      <c r="I41" s="401">
        <f t="shared" si="4"/>
        <v>51.65714285714286</v>
      </c>
      <c r="J41" s="400"/>
      <c r="K41" s="402" t="s">
        <v>17</v>
      </c>
    </row>
    <row r="42" spans="1:11" s="260" customFormat="1" ht="15" customHeight="1">
      <c r="A42" s="399" t="s">
        <v>142</v>
      </c>
      <c r="B42" s="403">
        <v>2002</v>
      </c>
      <c r="C42" s="403">
        <v>35.7</v>
      </c>
      <c r="D42" s="399"/>
      <c r="E42" s="400">
        <v>6</v>
      </c>
      <c r="F42" s="400">
        <v>301</v>
      </c>
      <c r="G42" s="400">
        <f t="shared" si="3"/>
        <v>1806</v>
      </c>
      <c r="H42" s="400">
        <v>10</v>
      </c>
      <c r="I42" s="401">
        <f t="shared" si="4"/>
        <v>50.588235294117645</v>
      </c>
      <c r="J42" s="400"/>
      <c r="K42" s="402" t="s">
        <v>63</v>
      </c>
    </row>
    <row r="43" spans="1:11" s="260" customFormat="1" ht="15" customHeight="1">
      <c r="A43" s="399" t="s">
        <v>218</v>
      </c>
      <c r="B43" s="403">
        <v>2006</v>
      </c>
      <c r="C43" s="403">
        <v>32</v>
      </c>
      <c r="D43" s="399" t="s">
        <v>33</v>
      </c>
      <c r="E43" s="400">
        <v>6</v>
      </c>
      <c r="F43" s="400">
        <v>273</v>
      </c>
      <c r="G43" s="400">
        <f t="shared" si="3"/>
        <v>1638</v>
      </c>
      <c r="H43" s="400">
        <v>10</v>
      </c>
      <c r="I43" s="401">
        <f>SUM(G43/C43)</f>
        <v>51.1875</v>
      </c>
      <c r="J43" s="400"/>
      <c r="K43" s="402" t="s">
        <v>17</v>
      </c>
    </row>
    <row r="44" spans="1:11" s="260" customFormat="1" ht="15" customHeight="1">
      <c r="A44" s="410" t="s">
        <v>221</v>
      </c>
      <c r="B44" s="410">
        <v>2007</v>
      </c>
      <c r="C44" s="411">
        <v>32.5</v>
      </c>
      <c r="D44" s="410" t="s">
        <v>33</v>
      </c>
      <c r="E44" s="410">
        <v>6</v>
      </c>
      <c r="F44" s="410">
        <v>245</v>
      </c>
      <c r="G44" s="400">
        <f t="shared" si="3"/>
        <v>1470</v>
      </c>
      <c r="H44" s="400">
        <v>10</v>
      </c>
      <c r="I44" s="401">
        <f>SUM(G44/C44)</f>
        <v>45.23076923076923</v>
      </c>
      <c r="J44" s="410"/>
      <c r="K44" s="402" t="s">
        <v>17</v>
      </c>
    </row>
    <row r="45" spans="1:11" s="260" customFormat="1" ht="15" customHeight="1">
      <c r="A45" s="397" t="s">
        <v>165</v>
      </c>
      <c r="B45" s="397">
        <v>2005</v>
      </c>
      <c r="C45" s="398">
        <v>34</v>
      </c>
      <c r="D45" s="399"/>
      <c r="E45" s="397">
        <v>4</v>
      </c>
      <c r="F45" s="400">
        <v>266</v>
      </c>
      <c r="G45" s="400">
        <f>E45*F45</f>
        <v>1064</v>
      </c>
      <c r="H45" s="400">
        <v>10</v>
      </c>
      <c r="I45" s="401">
        <f>G45/C45</f>
        <v>31.294117647058822</v>
      </c>
      <c r="J45" s="400"/>
      <c r="K45" s="402" t="s">
        <v>169</v>
      </c>
    </row>
    <row r="46" spans="1:11" s="260" customFormat="1" ht="15" customHeight="1">
      <c r="A46" s="410" t="s">
        <v>465</v>
      </c>
      <c r="B46" s="410">
        <v>2009</v>
      </c>
      <c r="C46" s="411">
        <v>35</v>
      </c>
      <c r="D46" s="410"/>
      <c r="E46" s="410">
        <v>2.5</v>
      </c>
      <c r="F46" s="410">
        <v>300</v>
      </c>
      <c r="G46" s="400">
        <f>E46*F46</f>
        <v>750</v>
      </c>
      <c r="H46" s="400">
        <v>10</v>
      </c>
      <c r="I46" s="401">
        <f>SUM(G46/C46)</f>
        <v>21.428571428571427</v>
      </c>
      <c r="J46" s="410"/>
      <c r="K46" s="402" t="s">
        <v>17</v>
      </c>
    </row>
    <row r="47" spans="1:11" s="260" customFormat="1" ht="15" customHeight="1">
      <c r="A47" s="410" t="s">
        <v>466</v>
      </c>
      <c r="B47" s="410">
        <v>2008</v>
      </c>
      <c r="C47" s="411">
        <v>33</v>
      </c>
      <c r="D47" s="410"/>
      <c r="E47" s="410">
        <v>2.5</v>
      </c>
      <c r="F47" s="410">
        <v>257</v>
      </c>
      <c r="G47" s="400">
        <f>E47*F47</f>
        <v>642.5</v>
      </c>
      <c r="H47" s="400">
        <v>10</v>
      </c>
      <c r="I47" s="401">
        <f>SUM(G47/C47)</f>
        <v>19.46969696969697</v>
      </c>
      <c r="J47" s="410"/>
      <c r="K47" s="402" t="s">
        <v>17</v>
      </c>
    </row>
    <row r="48" spans="1:11" s="260" customFormat="1" ht="15" customHeight="1">
      <c r="A48" s="460" t="s">
        <v>271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2"/>
    </row>
    <row r="49" spans="1:11" s="260" customFormat="1" ht="15" customHeight="1">
      <c r="A49" s="412" t="s">
        <v>206</v>
      </c>
      <c r="B49" s="412">
        <v>2005</v>
      </c>
      <c r="C49" s="413">
        <v>39</v>
      </c>
      <c r="D49" s="414"/>
      <c r="E49" s="412">
        <v>12</v>
      </c>
      <c r="F49" s="400">
        <v>246</v>
      </c>
      <c r="G49" s="400">
        <f aca="true" t="shared" si="5" ref="G49:G55">E49*F49</f>
        <v>2952</v>
      </c>
      <c r="H49" s="400">
        <v>10</v>
      </c>
      <c r="I49" s="401">
        <f aca="true" t="shared" si="6" ref="I49:I54">G49/C49</f>
        <v>75.6923076923077</v>
      </c>
      <c r="J49" s="400"/>
      <c r="K49" s="402" t="s">
        <v>57</v>
      </c>
    </row>
    <row r="50" spans="1:11" s="260" customFormat="1" ht="15" customHeight="1">
      <c r="A50" s="399" t="s">
        <v>119</v>
      </c>
      <c r="B50" s="403">
        <v>2002</v>
      </c>
      <c r="C50" s="403">
        <v>36.3</v>
      </c>
      <c r="D50" s="399"/>
      <c r="E50" s="400">
        <v>12</v>
      </c>
      <c r="F50" s="400">
        <v>220</v>
      </c>
      <c r="G50" s="400">
        <f>E50*F50</f>
        <v>2640</v>
      </c>
      <c r="H50" s="400">
        <v>10</v>
      </c>
      <c r="I50" s="401">
        <f>G50/C50</f>
        <v>72.72727272727273</v>
      </c>
      <c r="J50" s="400"/>
      <c r="K50" s="402" t="s">
        <v>63</v>
      </c>
    </row>
    <row r="51" spans="1:11" s="260" customFormat="1" ht="15" customHeight="1">
      <c r="A51" s="399" t="s">
        <v>106</v>
      </c>
      <c r="B51" s="414">
        <v>2003</v>
      </c>
      <c r="C51" s="415">
        <v>39</v>
      </c>
      <c r="D51" s="399"/>
      <c r="E51" s="400">
        <v>8</v>
      </c>
      <c r="F51" s="400">
        <v>290</v>
      </c>
      <c r="G51" s="400">
        <f t="shared" si="5"/>
        <v>2320</v>
      </c>
      <c r="H51" s="400">
        <v>10</v>
      </c>
      <c r="I51" s="401">
        <f t="shared" si="6"/>
        <v>59.48717948717949</v>
      </c>
      <c r="J51" s="400"/>
      <c r="K51" s="402" t="s">
        <v>68</v>
      </c>
    </row>
    <row r="52" spans="1:11" s="260" customFormat="1" ht="15" customHeight="1">
      <c r="A52" s="397" t="s">
        <v>152</v>
      </c>
      <c r="B52" s="397">
        <v>2003</v>
      </c>
      <c r="C52" s="398">
        <v>38</v>
      </c>
      <c r="D52" s="399"/>
      <c r="E52" s="397">
        <v>8</v>
      </c>
      <c r="F52" s="400">
        <v>265</v>
      </c>
      <c r="G52" s="400">
        <f t="shared" si="5"/>
        <v>2120</v>
      </c>
      <c r="H52" s="400">
        <v>10</v>
      </c>
      <c r="I52" s="401">
        <f t="shared" si="6"/>
        <v>55.78947368421053</v>
      </c>
      <c r="J52" s="400"/>
      <c r="K52" s="402" t="s">
        <v>169</v>
      </c>
    </row>
    <row r="53" spans="1:11" s="260" customFormat="1" ht="15" customHeight="1">
      <c r="A53" s="397" t="s">
        <v>164</v>
      </c>
      <c r="B53" s="397">
        <v>2003</v>
      </c>
      <c r="C53" s="398">
        <v>38</v>
      </c>
      <c r="D53" s="399"/>
      <c r="E53" s="397">
        <v>8</v>
      </c>
      <c r="F53" s="400">
        <v>241</v>
      </c>
      <c r="G53" s="400">
        <f t="shared" si="5"/>
        <v>1928</v>
      </c>
      <c r="H53" s="400">
        <v>10</v>
      </c>
      <c r="I53" s="401">
        <f t="shared" si="6"/>
        <v>50.73684210526316</v>
      </c>
      <c r="J53" s="400"/>
      <c r="K53" s="402" t="s">
        <v>169</v>
      </c>
    </row>
    <row r="54" spans="1:11" s="260" customFormat="1" ht="15" customHeight="1">
      <c r="A54" s="399" t="s">
        <v>142</v>
      </c>
      <c r="B54" s="403">
        <v>2002</v>
      </c>
      <c r="C54" s="403">
        <v>35.7</v>
      </c>
      <c r="D54" s="399"/>
      <c r="E54" s="400">
        <v>6</v>
      </c>
      <c r="F54" s="400">
        <v>301</v>
      </c>
      <c r="G54" s="400">
        <f t="shared" si="5"/>
        <v>1806</v>
      </c>
      <c r="H54" s="400">
        <v>10</v>
      </c>
      <c r="I54" s="401">
        <f t="shared" si="6"/>
        <v>50.588235294117645</v>
      </c>
      <c r="J54" s="400"/>
      <c r="K54" s="402" t="s">
        <v>63</v>
      </c>
    </row>
    <row r="55" spans="1:11" s="260" customFormat="1" ht="15" customHeight="1">
      <c r="A55" s="397" t="s">
        <v>166</v>
      </c>
      <c r="B55" s="397">
        <v>2005</v>
      </c>
      <c r="C55" s="398">
        <v>39</v>
      </c>
      <c r="D55" s="399"/>
      <c r="E55" s="397">
        <v>6</v>
      </c>
      <c r="F55" s="400">
        <v>270</v>
      </c>
      <c r="G55" s="400">
        <f t="shared" si="5"/>
        <v>1620</v>
      </c>
      <c r="H55" s="400">
        <v>10</v>
      </c>
      <c r="I55" s="401">
        <f>G55/C55</f>
        <v>41.53846153846154</v>
      </c>
      <c r="J55" s="400"/>
      <c r="K55" s="402" t="s">
        <v>169</v>
      </c>
    </row>
    <row r="56" spans="1:11" s="260" customFormat="1" ht="15" customHeight="1">
      <c r="A56" s="468" t="s">
        <v>270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70"/>
    </row>
    <row r="57" spans="1:11" s="260" customFormat="1" ht="15" customHeight="1">
      <c r="A57" s="397" t="s">
        <v>107</v>
      </c>
      <c r="B57" s="414">
        <v>2002</v>
      </c>
      <c r="C57" s="415">
        <v>42</v>
      </c>
      <c r="D57" s="399"/>
      <c r="E57" s="400">
        <v>12</v>
      </c>
      <c r="F57" s="400">
        <v>235</v>
      </c>
      <c r="G57" s="400">
        <f>E57*F57</f>
        <v>2820</v>
      </c>
      <c r="H57" s="400">
        <v>10</v>
      </c>
      <c r="I57" s="401">
        <f>G57/C57</f>
        <v>67.14285714285714</v>
      </c>
      <c r="J57" s="400"/>
      <c r="K57" s="402" t="s">
        <v>68</v>
      </c>
    </row>
    <row r="58" spans="1:11" s="260" customFormat="1" ht="15" customHeight="1">
      <c r="A58" s="397" t="s">
        <v>151</v>
      </c>
      <c r="B58" s="397">
        <v>2004</v>
      </c>
      <c r="C58" s="398">
        <v>43</v>
      </c>
      <c r="D58" s="399"/>
      <c r="E58" s="397">
        <v>8</v>
      </c>
      <c r="F58" s="400">
        <v>300</v>
      </c>
      <c r="G58" s="400">
        <f>E58*F58</f>
        <v>2400</v>
      </c>
      <c r="H58" s="400">
        <v>10</v>
      </c>
      <c r="I58" s="401">
        <f>G58/C58</f>
        <v>55.81395348837209</v>
      </c>
      <c r="J58" s="400"/>
      <c r="K58" s="402" t="s">
        <v>169</v>
      </c>
    </row>
    <row r="59" spans="1:11" s="260" customFormat="1" ht="15" customHeight="1">
      <c r="A59" s="399" t="s">
        <v>54</v>
      </c>
      <c r="B59" s="403">
        <v>2004</v>
      </c>
      <c r="C59" s="403">
        <v>45</v>
      </c>
      <c r="D59" s="399" t="s">
        <v>33</v>
      </c>
      <c r="E59" s="400">
        <v>8</v>
      </c>
      <c r="F59" s="400">
        <v>272</v>
      </c>
      <c r="G59" s="400">
        <f>E59*F59</f>
        <v>2176</v>
      </c>
      <c r="H59" s="400">
        <v>10</v>
      </c>
      <c r="I59" s="401">
        <f>SUM(G59/C59)</f>
        <v>48.355555555555554</v>
      </c>
      <c r="J59" s="400"/>
      <c r="K59" s="402" t="s">
        <v>17</v>
      </c>
    </row>
    <row r="60" spans="1:11" s="260" customFormat="1" ht="15" customHeight="1">
      <c r="A60" s="399" t="s">
        <v>191</v>
      </c>
      <c r="B60" s="403">
        <v>2003</v>
      </c>
      <c r="C60" s="403">
        <v>41</v>
      </c>
      <c r="D60" s="399"/>
      <c r="E60" s="400">
        <v>8</v>
      </c>
      <c r="F60" s="400">
        <v>212</v>
      </c>
      <c r="G60" s="400">
        <f>E60*F60</f>
        <v>1696</v>
      </c>
      <c r="H60" s="400">
        <v>10</v>
      </c>
      <c r="I60" s="401">
        <f>G60/C60</f>
        <v>41.36585365853659</v>
      </c>
      <c r="J60" s="400"/>
      <c r="K60" s="402" t="s">
        <v>68</v>
      </c>
    </row>
    <row r="61" spans="1:11" s="260" customFormat="1" ht="15" customHeight="1">
      <c r="A61" s="399" t="s">
        <v>219</v>
      </c>
      <c r="B61" s="403">
        <v>2004</v>
      </c>
      <c r="C61" s="403">
        <v>42</v>
      </c>
      <c r="D61" s="399" t="s">
        <v>33</v>
      </c>
      <c r="E61" s="400">
        <v>6</v>
      </c>
      <c r="F61" s="400">
        <v>262</v>
      </c>
      <c r="G61" s="400">
        <f>E61*F61</f>
        <v>1572</v>
      </c>
      <c r="H61" s="400">
        <v>10</v>
      </c>
      <c r="I61" s="401">
        <f>SUM(G61/C61)</f>
        <v>37.42857142857143</v>
      </c>
      <c r="J61" s="400"/>
      <c r="K61" s="402" t="s">
        <v>17</v>
      </c>
    </row>
    <row r="62" spans="1:11" s="260" customFormat="1" ht="15" customHeight="1">
      <c r="A62" s="460" t="s">
        <v>269</v>
      </c>
      <c r="B62" s="461"/>
      <c r="C62" s="461"/>
      <c r="D62" s="461"/>
      <c r="E62" s="461"/>
      <c r="F62" s="461"/>
      <c r="G62" s="461"/>
      <c r="H62" s="461"/>
      <c r="I62" s="461"/>
      <c r="J62" s="461"/>
      <c r="K62" s="462"/>
    </row>
    <row r="63" spans="1:11" s="260" customFormat="1" ht="15" customHeight="1">
      <c r="A63" s="410" t="s">
        <v>237</v>
      </c>
      <c r="B63" s="410">
        <v>2002</v>
      </c>
      <c r="C63" s="411">
        <v>48</v>
      </c>
      <c r="D63" s="410" t="s">
        <v>15</v>
      </c>
      <c r="E63" s="410">
        <v>12</v>
      </c>
      <c r="F63" s="400">
        <v>305</v>
      </c>
      <c r="G63" s="400">
        <f>E63*F63</f>
        <v>3660</v>
      </c>
      <c r="H63" s="400">
        <v>10</v>
      </c>
      <c r="I63" s="401">
        <f>G63/C63</f>
        <v>76.25</v>
      </c>
      <c r="J63" s="400"/>
      <c r="K63" s="402" t="s">
        <v>17</v>
      </c>
    </row>
    <row r="64" spans="1:11" s="260" customFormat="1" ht="15" customHeight="1">
      <c r="A64" s="404" t="s">
        <v>140</v>
      </c>
      <c r="B64" s="410">
        <v>2004</v>
      </c>
      <c r="C64" s="403">
        <v>47</v>
      </c>
      <c r="D64" s="399"/>
      <c r="E64" s="400">
        <v>6</v>
      </c>
      <c r="F64" s="400">
        <v>300</v>
      </c>
      <c r="G64" s="400">
        <f>E64*F64</f>
        <v>1800</v>
      </c>
      <c r="H64" s="400">
        <v>10</v>
      </c>
      <c r="I64" s="401">
        <f>G64/C64</f>
        <v>38.297872340425535</v>
      </c>
      <c r="J64" s="400"/>
      <c r="K64" s="402" t="s">
        <v>63</v>
      </c>
    </row>
    <row r="65" spans="1:11" s="260" customFormat="1" ht="15" customHeight="1">
      <c r="A65" s="397" t="s">
        <v>153</v>
      </c>
      <c r="B65" s="397">
        <v>2004</v>
      </c>
      <c r="C65" s="398">
        <v>47</v>
      </c>
      <c r="D65" s="399"/>
      <c r="E65" s="397">
        <v>6</v>
      </c>
      <c r="F65" s="400">
        <v>240</v>
      </c>
      <c r="G65" s="400">
        <f>E65*F65</f>
        <v>1440</v>
      </c>
      <c r="H65" s="400">
        <v>10</v>
      </c>
      <c r="I65" s="401">
        <f>G65/C65</f>
        <v>30.638297872340427</v>
      </c>
      <c r="J65" s="400"/>
      <c r="K65" s="402" t="s">
        <v>169</v>
      </c>
    </row>
    <row r="66" spans="1:11" s="260" customFormat="1" ht="15" customHeight="1">
      <c r="A66" s="460" t="s">
        <v>268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2"/>
    </row>
    <row r="67" spans="1:11" s="260" customFormat="1" ht="15" customHeight="1">
      <c r="A67" s="399" t="s">
        <v>136</v>
      </c>
      <c r="B67" s="405">
        <v>2002</v>
      </c>
      <c r="C67" s="405">
        <v>56</v>
      </c>
      <c r="D67" s="399">
        <v>3</v>
      </c>
      <c r="E67" s="406">
        <v>16</v>
      </c>
      <c r="F67" s="406">
        <v>217</v>
      </c>
      <c r="G67" s="400">
        <f aca="true" t="shared" si="7" ref="G67:G73">E67*F67</f>
        <v>3472</v>
      </c>
      <c r="H67" s="400">
        <v>10</v>
      </c>
      <c r="I67" s="401">
        <f>G67/C67</f>
        <v>62</v>
      </c>
      <c r="J67" s="400"/>
      <c r="K67" s="402" t="s">
        <v>19</v>
      </c>
    </row>
    <row r="68" spans="1:11" s="260" customFormat="1" ht="15" customHeight="1">
      <c r="A68" s="410" t="s">
        <v>192</v>
      </c>
      <c r="B68" s="410">
        <v>2002</v>
      </c>
      <c r="C68" s="411">
        <v>50</v>
      </c>
      <c r="D68" s="410"/>
      <c r="E68" s="410">
        <v>12</v>
      </c>
      <c r="F68" s="410">
        <v>283</v>
      </c>
      <c r="G68" s="400">
        <f t="shared" si="7"/>
        <v>3396</v>
      </c>
      <c r="H68" s="400">
        <v>8</v>
      </c>
      <c r="I68" s="401">
        <f>G68/C68</f>
        <v>67.92</v>
      </c>
      <c r="J68" s="410"/>
      <c r="K68" s="402" t="s">
        <v>68</v>
      </c>
    </row>
    <row r="69" spans="1:11" s="260" customFormat="1" ht="15" customHeight="1">
      <c r="A69" s="399" t="s">
        <v>53</v>
      </c>
      <c r="B69" s="403">
        <v>2002</v>
      </c>
      <c r="C69" s="403">
        <v>53</v>
      </c>
      <c r="D69" s="399" t="s">
        <v>15</v>
      </c>
      <c r="E69" s="400">
        <v>12</v>
      </c>
      <c r="F69" s="400">
        <v>247</v>
      </c>
      <c r="G69" s="400">
        <f t="shared" si="7"/>
        <v>2964</v>
      </c>
      <c r="H69" s="400">
        <v>8</v>
      </c>
      <c r="I69" s="401">
        <f>SUM(G69/C69)</f>
        <v>55.924528301886795</v>
      </c>
      <c r="J69" s="400"/>
      <c r="K69" s="402" t="s">
        <v>17</v>
      </c>
    </row>
    <row r="70" spans="1:11" s="260" customFormat="1" ht="15" customHeight="1">
      <c r="A70" s="399" t="s">
        <v>247</v>
      </c>
      <c r="B70" s="403">
        <v>2004</v>
      </c>
      <c r="C70" s="403">
        <v>53</v>
      </c>
      <c r="D70" s="399"/>
      <c r="E70" s="416">
        <v>12</v>
      </c>
      <c r="F70" s="416">
        <v>230</v>
      </c>
      <c r="G70" s="416">
        <f t="shared" si="7"/>
        <v>2760</v>
      </c>
      <c r="H70" s="416">
        <v>10</v>
      </c>
      <c r="I70" s="417">
        <f>G70/C70</f>
        <v>52.075471698113205</v>
      </c>
      <c r="J70" s="416"/>
      <c r="K70" s="402" t="s">
        <v>18</v>
      </c>
    </row>
    <row r="71" spans="1:11" s="260" customFormat="1" ht="15" customHeight="1">
      <c r="A71" s="412" t="s">
        <v>203</v>
      </c>
      <c r="B71" s="412">
        <v>2005</v>
      </c>
      <c r="C71" s="413">
        <v>54</v>
      </c>
      <c r="D71" s="414"/>
      <c r="E71" s="412">
        <v>12</v>
      </c>
      <c r="F71" s="400">
        <v>211</v>
      </c>
      <c r="G71" s="400">
        <f t="shared" si="7"/>
        <v>2532</v>
      </c>
      <c r="H71" s="400">
        <v>10</v>
      </c>
      <c r="I71" s="401">
        <f>G71/C71</f>
        <v>46.888888888888886</v>
      </c>
      <c r="J71" s="400"/>
      <c r="K71" s="402" t="s">
        <v>57</v>
      </c>
    </row>
    <row r="72" spans="1:11" s="260" customFormat="1" ht="15" customHeight="1">
      <c r="A72" s="397" t="s">
        <v>168</v>
      </c>
      <c r="B72" s="397">
        <v>2002</v>
      </c>
      <c r="C72" s="398">
        <v>55</v>
      </c>
      <c r="D72" s="399"/>
      <c r="E72" s="397">
        <v>8</v>
      </c>
      <c r="F72" s="400">
        <v>272</v>
      </c>
      <c r="G72" s="400">
        <f t="shared" si="7"/>
        <v>2176</v>
      </c>
      <c r="H72" s="400">
        <v>8</v>
      </c>
      <c r="I72" s="401">
        <f>G72/C72</f>
        <v>39.56363636363636</v>
      </c>
      <c r="J72" s="400"/>
      <c r="K72" s="402" t="s">
        <v>169</v>
      </c>
    </row>
    <row r="73" spans="1:11" s="260" customFormat="1" ht="15" customHeight="1">
      <c r="A73" s="397" t="s">
        <v>155</v>
      </c>
      <c r="B73" s="397">
        <v>2002</v>
      </c>
      <c r="C73" s="398">
        <v>57</v>
      </c>
      <c r="D73" s="399"/>
      <c r="E73" s="397">
        <v>8</v>
      </c>
      <c r="F73" s="400">
        <v>239</v>
      </c>
      <c r="G73" s="400">
        <f t="shared" si="7"/>
        <v>1912</v>
      </c>
      <c r="H73" s="400">
        <v>10</v>
      </c>
      <c r="I73" s="401">
        <f>G73/C73</f>
        <v>33.54385964912281</v>
      </c>
      <c r="J73" s="400"/>
      <c r="K73" s="402" t="s">
        <v>169</v>
      </c>
    </row>
    <row r="74" spans="1:11" s="260" customFormat="1" ht="15" customHeight="1">
      <c r="A74" s="464" t="s">
        <v>267</v>
      </c>
      <c r="B74" s="465"/>
      <c r="C74" s="465"/>
      <c r="D74" s="465"/>
      <c r="E74" s="465"/>
      <c r="F74" s="465"/>
      <c r="G74" s="465"/>
      <c r="H74" s="465"/>
      <c r="I74" s="465"/>
      <c r="J74" s="465"/>
      <c r="K74" s="466"/>
    </row>
    <row r="75" spans="1:11" s="260" customFormat="1" ht="15" customHeight="1">
      <c r="A75" s="399" t="s">
        <v>195</v>
      </c>
      <c r="B75" s="403">
        <v>2002</v>
      </c>
      <c r="C75" s="403">
        <v>64</v>
      </c>
      <c r="D75" s="399"/>
      <c r="E75" s="400">
        <v>18</v>
      </c>
      <c r="F75" s="400">
        <v>204</v>
      </c>
      <c r="G75" s="400">
        <f>E75*F75</f>
        <v>3672</v>
      </c>
      <c r="H75" s="400">
        <v>10</v>
      </c>
      <c r="I75" s="401">
        <f>G75/C75</f>
        <v>57.375</v>
      </c>
      <c r="J75" s="400"/>
      <c r="K75" s="402" t="s">
        <v>68</v>
      </c>
    </row>
    <row r="76" spans="1:11" s="260" customFormat="1" ht="15" customHeight="1">
      <c r="A76" s="399" t="s">
        <v>127</v>
      </c>
      <c r="B76" s="403">
        <v>2005</v>
      </c>
      <c r="C76" s="403">
        <v>59</v>
      </c>
      <c r="D76" s="399" t="s">
        <v>33</v>
      </c>
      <c r="E76" s="400">
        <v>8</v>
      </c>
      <c r="F76" s="400">
        <v>311</v>
      </c>
      <c r="G76" s="400">
        <f>E76*F76</f>
        <v>2488</v>
      </c>
      <c r="H76" s="400">
        <v>10</v>
      </c>
      <c r="I76" s="401">
        <f>SUM(G76/C76)</f>
        <v>42.16949152542373</v>
      </c>
      <c r="J76" s="400"/>
      <c r="K76" s="402" t="s">
        <v>17</v>
      </c>
    </row>
    <row r="77" spans="1:11" s="260" customFormat="1" ht="15" customHeight="1">
      <c r="A77" s="399" t="s">
        <v>248</v>
      </c>
      <c r="B77" s="403">
        <v>2005</v>
      </c>
      <c r="C77" s="403">
        <v>60</v>
      </c>
      <c r="D77" s="399"/>
      <c r="E77" s="416">
        <v>8</v>
      </c>
      <c r="F77" s="416">
        <v>262</v>
      </c>
      <c r="G77" s="416">
        <f>E77*F77</f>
        <v>2096</v>
      </c>
      <c r="H77" s="416">
        <v>10</v>
      </c>
      <c r="I77" s="417">
        <f>G77/C77</f>
        <v>34.93333333333333</v>
      </c>
      <c r="J77" s="416"/>
      <c r="K77" s="402" t="s">
        <v>18</v>
      </c>
    </row>
    <row r="78" spans="1:11" s="260" customFormat="1" ht="15" customHeight="1">
      <c r="A78" s="460" t="s">
        <v>258</v>
      </c>
      <c r="B78" s="461"/>
      <c r="C78" s="461"/>
      <c r="D78" s="461"/>
      <c r="E78" s="461"/>
      <c r="F78" s="461"/>
      <c r="G78" s="461"/>
      <c r="H78" s="461"/>
      <c r="I78" s="461"/>
      <c r="J78" s="461"/>
      <c r="K78" s="462"/>
    </row>
    <row r="79" spans="1:11" s="260" customFormat="1" ht="15" customHeight="1">
      <c r="A79" s="464" t="s">
        <v>270</v>
      </c>
      <c r="B79" s="465"/>
      <c r="C79" s="465"/>
      <c r="D79" s="465"/>
      <c r="E79" s="465"/>
      <c r="F79" s="465"/>
      <c r="G79" s="465"/>
      <c r="H79" s="465"/>
      <c r="I79" s="465"/>
      <c r="J79" s="465"/>
      <c r="K79" s="466"/>
    </row>
    <row r="80" spans="1:11" s="260" customFormat="1" ht="15" customHeight="1">
      <c r="A80" s="412" t="s">
        <v>58</v>
      </c>
      <c r="B80" s="412">
        <v>1999</v>
      </c>
      <c r="C80" s="413">
        <v>45</v>
      </c>
      <c r="D80" s="414"/>
      <c r="E80" s="412">
        <v>12</v>
      </c>
      <c r="F80" s="400">
        <v>278</v>
      </c>
      <c r="G80" s="400">
        <f aca="true" t="shared" si="8" ref="G80:G85">E80*F80</f>
        <v>3336</v>
      </c>
      <c r="H80" s="400">
        <v>10</v>
      </c>
      <c r="I80" s="401">
        <f>G80/C80</f>
        <v>74.13333333333334</v>
      </c>
      <c r="J80" s="400"/>
      <c r="K80" s="402" t="s">
        <v>57</v>
      </c>
    </row>
    <row r="81" spans="1:11" s="260" customFormat="1" ht="15" customHeight="1">
      <c r="A81" s="397" t="s">
        <v>162</v>
      </c>
      <c r="B81" s="397">
        <v>2001</v>
      </c>
      <c r="C81" s="398">
        <v>45</v>
      </c>
      <c r="D81" s="399"/>
      <c r="E81" s="397">
        <v>12</v>
      </c>
      <c r="F81" s="400">
        <v>247</v>
      </c>
      <c r="G81" s="400">
        <f t="shared" si="8"/>
        <v>2964</v>
      </c>
      <c r="H81" s="400">
        <v>10</v>
      </c>
      <c r="I81" s="401">
        <f>G81/C81</f>
        <v>65.86666666666666</v>
      </c>
      <c r="J81" s="400"/>
      <c r="K81" s="402" t="s">
        <v>169</v>
      </c>
    </row>
    <row r="82" spans="1:11" s="260" customFormat="1" ht="15" customHeight="1">
      <c r="A82" s="399" t="s">
        <v>64</v>
      </c>
      <c r="B82" s="403">
        <v>1998</v>
      </c>
      <c r="C82" s="403">
        <v>44</v>
      </c>
      <c r="D82" s="399"/>
      <c r="E82" s="400">
        <v>12</v>
      </c>
      <c r="F82" s="400">
        <v>209</v>
      </c>
      <c r="G82" s="400">
        <f t="shared" si="8"/>
        <v>2508</v>
      </c>
      <c r="H82" s="400">
        <v>10</v>
      </c>
      <c r="I82" s="401">
        <f>G82/C82</f>
        <v>57</v>
      </c>
      <c r="J82" s="400"/>
      <c r="K82" s="402" t="s">
        <v>63</v>
      </c>
    </row>
    <row r="83" spans="1:11" s="260" customFormat="1" ht="15" customHeight="1">
      <c r="A83" s="397" t="s">
        <v>160</v>
      </c>
      <c r="B83" s="397">
        <v>2001</v>
      </c>
      <c r="C83" s="398">
        <v>45</v>
      </c>
      <c r="D83" s="399"/>
      <c r="E83" s="397">
        <v>8</v>
      </c>
      <c r="F83" s="400">
        <v>248</v>
      </c>
      <c r="G83" s="400">
        <f t="shared" si="8"/>
        <v>1984</v>
      </c>
      <c r="H83" s="400">
        <v>10</v>
      </c>
      <c r="I83" s="401">
        <f>G83/C83</f>
        <v>44.08888888888889</v>
      </c>
      <c r="J83" s="400"/>
      <c r="K83" s="402" t="s">
        <v>169</v>
      </c>
    </row>
    <row r="84" spans="1:11" s="260" customFormat="1" ht="15" customHeight="1">
      <c r="A84" s="399" t="s">
        <v>241</v>
      </c>
      <c r="B84" s="405">
        <v>2001</v>
      </c>
      <c r="C84" s="405">
        <v>42</v>
      </c>
      <c r="D84" s="399">
        <v>2</v>
      </c>
      <c r="E84" s="406">
        <v>6</v>
      </c>
      <c r="F84" s="406">
        <v>305</v>
      </c>
      <c r="G84" s="400">
        <f t="shared" si="8"/>
        <v>1830</v>
      </c>
      <c r="H84" s="400">
        <v>10</v>
      </c>
      <c r="I84" s="401">
        <f>G84/C84</f>
        <v>43.57142857142857</v>
      </c>
      <c r="J84" s="400"/>
      <c r="K84" s="402" t="s">
        <v>17</v>
      </c>
    </row>
    <row r="85" spans="1:11" s="260" customFormat="1" ht="15" customHeight="1">
      <c r="A85" s="399" t="s">
        <v>219</v>
      </c>
      <c r="B85" s="403">
        <v>2000</v>
      </c>
      <c r="C85" s="403">
        <v>42</v>
      </c>
      <c r="D85" s="399" t="s">
        <v>33</v>
      </c>
      <c r="E85" s="400">
        <v>6</v>
      </c>
      <c r="F85" s="400">
        <v>262</v>
      </c>
      <c r="G85" s="400">
        <f t="shared" si="8"/>
        <v>1572</v>
      </c>
      <c r="H85" s="400">
        <v>10</v>
      </c>
      <c r="I85" s="401">
        <f>SUM(G85/C85)</f>
        <v>37.42857142857143</v>
      </c>
      <c r="J85" s="400"/>
      <c r="K85" s="402" t="s">
        <v>17</v>
      </c>
    </row>
    <row r="86" spans="1:11" s="260" customFormat="1" ht="15" customHeight="1">
      <c r="A86" s="464" t="s">
        <v>269</v>
      </c>
      <c r="B86" s="465"/>
      <c r="C86" s="465"/>
      <c r="D86" s="465"/>
      <c r="E86" s="465"/>
      <c r="F86" s="465"/>
      <c r="G86" s="465"/>
      <c r="H86" s="465"/>
      <c r="I86" s="465"/>
      <c r="J86" s="465"/>
      <c r="K86" s="466"/>
    </row>
    <row r="87" spans="1:11" s="260" customFormat="1" ht="15" customHeight="1">
      <c r="A87" s="399" t="s">
        <v>225</v>
      </c>
      <c r="B87" s="403">
        <v>2001</v>
      </c>
      <c r="C87" s="403">
        <v>48</v>
      </c>
      <c r="D87" s="399"/>
      <c r="E87" s="400">
        <v>12</v>
      </c>
      <c r="F87" s="400">
        <v>210</v>
      </c>
      <c r="G87" s="400">
        <f>E87*F87</f>
        <v>2520</v>
      </c>
      <c r="H87" s="400">
        <v>10</v>
      </c>
      <c r="I87" s="401">
        <f>G87/C87</f>
        <v>52.5</v>
      </c>
      <c r="J87" s="400"/>
      <c r="K87" s="402" t="s">
        <v>17</v>
      </c>
    </row>
    <row r="88" spans="1:11" s="260" customFormat="1" ht="15" customHeight="1">
      <c r="A88" s="464" t="s">
        <v>268</v>
      </c>
      <c r="B88" s="465"/>
      <c r="C88" s="465"/>
      <c r="D88" s="465"/>
      <c r="E88" s="465"/>
      <c r="F88" s="465"/>
      <c r="G88" s="465"/>
      <c r="H88" s="465"/>
      <c r="I88" s="465"/>
      <c r="J88" s="465"/>
      <c r="K88" s="466"/>
    </row>
    <row r="89" spans="1:11" s="260" customFormat="1" ht="15" customHeight="1">
      <c r="A89" s="399" t="s">
        <v>144</v>
      </c>
      <c r="B89" s="403">
        <v>1999</v>
      </c>
      <c r="C89" s="403">
        <v>58</v>
      </c>
      <c r="D89" s="399"/>
      <c r="E89" s="400">
        <v>12</v>
      </c>
      <c r="F89" s="400">
        <v>404</v>
      </c>
      <c r="G89" s="400">
        <f aca="true" t="shared" si="9" ref="G89:G103">E89*F89</f>
        <v>4848</v>
      </c>
      <c r="H89" s="400">
        <v>20</v>
      </c>
      <c r="I89" s="401">
        <f aca="true" t="shared" si="10" ref="I89:I101">G89/C89</f>
        <v>83.58620689655173</v>
      </c>
      <c r="J89" s="400"/>
      <c r="K89" s="402" t="s">
        <v>63</v>
      </c>
    </row>
    <row r="90" spans="1:11" s="260" customFormat="1" ht="15" customHeight="1">
      <c r="A90" s="412" t="s">
        <v>72</v>
      </c>
      <c r="B90" s="412">
        <v>2000</v>
      </c>
      <c r="C90" s="413">
        <v>50</v>
      </c>
      <c r="D90" s="414"/>
      <c r="E90" s="412">
        <v>12</v>
      </c>
      <c r="F90" s="400">
        <v>312</v>
      </c>
      <c r="G90" s="400">
        <f t="shared" si="9"/>
        <v>3744</v>
      </c>
      <c r="H90" s="400">
        <v>10</v>
      </c>
      <c r="I90" s="401">
        <f t="shared" si="10"/>
        <v>74.88</v>
      </c>
      <c r="J90" s="400"/>
      <c r="K90" s="402" t="s">
        <v>63</v>
      </c>
    </row>
    <row r="91" spans="1:11" s="260" customFormat="1" ht="15" customHeight="1">
      <c r="A91" s="412" t="s">
        <v>205</v>
      </c>
      <c r="B91" s="412">
        <v>1999</v>
      </c>
      <c r="C91" s="413">
        <v>55</v>
      </c>
      <c r="D91" s="414"/>
      <c r="E91" s="412">
        <v>12</v>
      </c>
      <c r="F91" s="400">
        <v>305</v>
      </c>
      <c r="G91" s="400">
        <f t="shared" si="9"/>
        <v>3660</v>
      </c>
      <c r="H91" s="400">
        <v>10</v>
      </c>
      <c r="I91" s="401">
        <f t="shared" si="10"/>
        <v>66.54545454545455</v>
      </c>
      <c r="J91" s="400"/>
      <c r="K91" s="402" t="s">
        <v>57</v>
      </c>
    </row>
    <row r="92" spans="1:11" s="260" customFormat="1" ht="15" customHeight="1">
      <c r="A92" s="412" t="s">
        <v>59</v>
      </c>
      <c r="B92" s="412">
        <v>2000</v>
      </c>
      <c r="C92" s="413">
        <v>55</v>
      </c>
      <c r="D92" s="414"/>
      <c r="E92" s="412">
        <v>12</v>
      </c>
      <c r="F92" s="400">
        <v>296</v>
      </c>
      <c r="G92" s="400">
        <f t="shared" si="9"/>
        <v>3552</v>
      </c>
      <c r="H92" s="400">
        <v>10</v>
      </c>
      <c r="I92" s="401">
        <f t="shared" si="10"/>
        <v>64.58181818181818</v>
      </c>
      <c r="J92" s="400"/>
      <c r="K92" s="402" t="s">
        <v>57</v>
      </c>
    </row>
    <row r="93" spans="1:11" s="260" customFormat="1" ht="15" customHeight="1">
      <c r="A93" s="399" t="s">
        <v>120</v>
      </c>
      <c r="B93" s="403">
        <v>2001</v>
      </c>
      <c r="C93" s="403">
        <v>55</v>
      </c>
      <c r="D93" s="399"/>
      <c r="E93" s="400">
        <v>12</v>
      </c>
      <c r="F93" s="400">
        <v>295</v>
      </c>
      <c r="G93" s="400">
        <f t="shared" si="9"/>
        <v>3540</v>
      </c>
      <c r="H93" s="400">
        <v>10</v>
      </c>
      <c r="I93" s="401">
        <f t="shared" si="10"/>
        <v>64.36363636363636</v>
      </c>
      <c r="J93" s="400"/>
      <c r="K93" s="402" t="s">
        <v>63</v>
      </c>
    </row>
    <row r="94" spans="1:11" s="260" customFormat="1" ht="15" customHeight="1">
      <c r="A94" s="399" t="s">
        <v>121</v>
      </c>
      <c r="B94" s="403">
        <v>1999</v>
      </c>
      <c r="C94" s="403">
        <v>58</v>
      </c>
      <c r="D94" s="399"/>
      <c r="E94" s="400">
        <v>12</v>
      </c>
      <c r="F94" s="400">
        <v>287</v>
      </c>
      <c r="G94" s="400">
        <f t="shared" si="9"/>
        <v>3444</v>
      </c>
      <c r="H94" s="400">
        <v>8</v>
      </c>
      <c r="I94" s="401">
        <f t="shared" si="10"/>
        <v>59.37931034482759</v>
      </c>
      <c r="J94" s="400"/>
      <c r="K94" s="402" t="s">
        <v>63</v>
      </c>
    </row>
    <row r="95" spans="1:11" s="260" customFormat="1" ht="15" customHeight="1">
      <c r="A95" s="399" t="s">
        <v>51</v>
      </c>
      <c r="B95" s="404">
        <v>2001</v>
      </c>
      <c r="C95" s="403">
        <v>50</v>
      </c>
      <c r="D95" s="399"/>
      <c r="E95" s="400">
        <v>12</v>
      </c>
      <c r="F95" s="400">
        <v>278</v>
      </c>
      <c r="G95" s="400">
        <f t="shared" si="9"/>
        <v>3336</v>
      </c>
      <c r="H95" s="400">
        <v>10</v>
      </c>
      <c r="I95" s="401">
        <f t="shared" si="10"/>
        <v>66.72</v>
      </c>
      <c r="J95" s="400"/>
      <c r="K95" s="402" t="s">
        <v>63</v>
      </c>
    </row>
    <row r="96" spans="1:11" s="260" customFormat="1" ht="15" customHeight="1">
      <c r="A96" s="397" t="s">
        <v>159</v>
      </c>
      <c r="B96" s="397">
        <v>2001</v>
      </c>
      <c r="C96" s="398">
        <v>52</v>
      </c>
      <c r="D96" s="399"/>
      <c r="E96" s="397">
        <v>12</v>
      </c>
      <c r="F96" s="400">
        <v>277</v>
      </c>
      <c r="G96" s="400">
        <f t="shared" si="9"/>
        <v>3324</v>
      </c>
      <c r="H96" s="400">
        <v>10</v>
      </c>
      <c r="I96" s="401">
        <f t="shared" si="10"/>
        <v>63.92307692307692</v>
      </c>
      <c r="J96" s="400"/>
      <c r="K96" s="402" t="s">
        <v>169</v>
      </c>
    </row>
    <row r="97" spans="1:11" s="260" customFormat="1" ht="15" customHeight="1">
      <c r="A97" s="399" t="s">
        <v>16</v>
      </c>
      <c r="B97" s="403">
        <v>1999</v>
      </c>
      <c r="C97" s="403">
        <v>58</v>
      </c>
      <c r="D97" s="399"/>
      <c r="E97" s="400">
        <v>16</v>
      </c>
      <c r="F97" s="400">
        <v>200</v>
      </c>
      <c r="G97" s="400">
        <f t="shared" si="9"/>
        <v>3200</v>
      </c>
      <c r="H97" s="400">
        <v>10</v>
      </c>
      <c r="I97" s="401">
        <f t="shared" si="10"/>
        <v>55.172413793103445</v>
      </c>
      <c r="J97" s="400"/>
      <c r="K97" s="402" t="s">
        <v>17</v>
      </c>
    </row>
    <row r="98" spans="1:11" s="260" customFormat="1" ht="15" customHeight="1">
      <c r="A98" s="399" t="s">
        <v>145</v>
      </c>
      <c r="B98" s="403">
        <v>2000</v>
      </c>
      <c r="C98" s="403">
        <v>57</v>
      </c>
      <c r="D98" s="399"/>
      <c r="E98" s="400">
        <v>16</v>
      </c>
      <c r="F98" s="400">
        <v>198</v>
      </c>
      <c r="G98" s="400">
        <f t="shared" si="9"/>
        <v>3168</v>
      </c>
      <c r="H98" s="400">
        <v>10</v>
      </c>
      <c r="I98" s="401">
        <f t="shared" si="10"/>
        <v>55.578947368421055</v>
      </c>
      <c r="J98" s="400"/>
      <c r="K98" s="402" t="s">
        <v>146</v>
      </c>
    </row>
    <row r="99" spans="1:11" s="260" customFormat="1" ht="15" customHeight="1">
      <c r="A99" s="399" t="s">
        <v>148</v>
      </c>
      <c r="B99" s="404">
        <v>2000</v>
      </c>
      <c r="C99" s="403">
        <v>51</v>
      </c>
      <c r="D99" s="399"/>
      <c r="E99" s="400">
        <v>12</v>
      </c>
      <c r="F99" s="400">
        <v>263</v>
      </c>
      <c r="G99" s="400">
        <f t="shared" si="9"/>
        <v>3156</v>
      </c>
      <c r="H99" s="400">
        <v>10</v>
      </c>
      <c r="I99" s="401">
        <f t="shared" si="10"/>
        <v>61.88235294117647</v>
      </c>
      <c r="J99" s="400"/>
      <c r="K99" s="402" t="s">
        <v>146</v>
      </c>
    </row>
    <row r="100" spans="1:11" s="260" customFormat="1" ht="15" customHeight="1">
      <c r="A100" s="397" t="s">
        <v>163</v>
      </c>
      <c r="B100" s="397">
        <v>2001</v>
      </c>
      <c r="C100" s="398">
        <v>54</v>
      </c>
      <c r="D100" s="399"/>
      <c r="E100" s="397">
        <v>12</v>
      </c>
      <c r="F100" s="400">
        <v>245</v>
      </c>
      <c r="G100" s="400">
        <f t="shared" si="9"/>
        <v>2940</v>
      </c>
      <c r="H100" s="400">
        <v>10</v>
      </c>
      <c r="I100" s="401">
        <f t="shared" si="10"/>
        <v>54.44444444444444</v>
      </c>
      <c r="J100" s="400"/>
      <c r="K100" s="402" t="s">
        <v>169</v>
      </c>
    </row>
    <row r="101" spans="1:11" s="275" customFormat="1" ht="15" customHeight="1">
      <c r="A101" s="399" t="s">
        <v>134</v>
      </c>
      <c r="B101" s="403">
        <v>2000</v>
      </c>
      <c r="C101" s="403">
        <v>55</v>
      </c>
      <c r="D101" s="399">
        <v>1</v>
      </c>
      <c r="E101" s="400">
        <v>12</v>
      </c>
      <c r="F101" s="400">
        <v>230</v>
      </c>
      <c r="G101" s="400">
        <f t="shared" si="9"/>
        <v>2760</v>
      </c>
      <c r="H101" s="400">
        <v>10</v>
      </c>
      <c r="I101" s="401">
        <f t="shared" si="10"/>
        <v>50.18181818181818</v>
      </c>
      <c r="J101" s="400"/>
      <c r="K101" s="402" t="s">
        <v>19</v>
      </c>
    </row>
    <row r="102" spans="1:11" s="260" customFormat="1" ht="15" customHeight="1">
      <c r="A102" s="399" t="s">
        <v>128</v>
      </c>
      <c r="B102" s="403">
        <v>2000</v>
      </c>
      <c r="C102" s="403">
        <v>50</v>
      </c>
      <c r="D102" s="399" t="s">
        <v>34</v>
      </c>
      <c r="E102" s="400">
        <v>8</v>
      </c>
      <c r="F102" s="400">
        <v>309</v>
      </c>
      <c r="G102" s="400">
        <f t="shared" si="9"/>
        <v>2472</v>
      </c>
      <c r="H102" s="400">
        <v>10</v>
      </c>
      <c r="I102" s="401">
        <f>SUM(G102/C102)</f>
        <v>49.44</v>
      </c>
      <c r="J102" s="400"/>
      <c r="K102" s="402" t="s">
        <v>17</v>
      </c>
    </row>
    <row r="103" spans="1:11" s="260" customFormat="1" ht="15" customHeight="1">
      <c r="A103" s="399" t="s">
        <v>197</v>
      </c>
      <c r="B103" s="414">
        <v>2000</v>
      </c>
      <c r="C103" s="415">
        <v>53</v>
      </c>
      <c r="D103" s="399"/>
      <c r="E103" s="400">
        <v>16</v>
      </c>
      <c r="F103" s="400">
        <v>101</v>
      </c>
      <c r="G103" s="400">
        <f t="shared" si="9"/>
        <v>1616</v>
      </c>
      <c r="H103" s="400">
        <v>10</v>
      </c>
      <c r="I103" s="401">
        <f>G103/C103</f>
        <v>30.49056603773585</v>
      </c>
      <c r="J103" s="400"/>
      <c r="K103" s="402" t="s">
        <v>68</v>
      </c>
    </row>
    <row r="104" spans="1:11" s="260" customFormat="1" ht="15" customHeight="1">
      <c r="A104" s="464" t="s">
        <v>286</v>
      </c>
      <c r="B104" s="465"/>
      <c r="C104" s="465"/>
      <c r="D104" s="465"/>
      <c r="E104" s="465"/>
      <c r="F104" s="465"/>
      <c r="G104" s="465"/>
      <c r="H104" s="465"/>
      <c r="I104" s="465"/>
      <c r="J104" s="465"/>
      <c r="K104" s="466"/>
    </row>
    <row r="105" spans="1:11" s="260" customFormat="1" ht="15" customHeight="1">
      <c r="A105" s="399" t="s">
        <v>22</v>
      </c>
      <c r="B105" s="403">
        <v>1998</v>
      </c>
      <c r="C105" s="403">
        <v>54</v>
      </c>
      <c r="D105" s="399">
        <v>3</v>
      </c>
      <c r="E105" s="400">
        <v>20</v>
      </c>
      <c r="F105" s="400">
        <v>201</v>
      </c>
      <c r="G105" s="400">
        <f>E105*F105</f>
        <v>4020</v>
      </c>
      <c r="H105" s="400">
        <v>10</v>
      </c>
      <c r="I105" s="401">
        <f>G105/C105</f>
        <v>74.44444444444444</v>
      </c>
      <c r="J105" s="400"/>
      <c r="K105" s="402" t="s">
        <v>19</v>
      </c>
    </row>
    <row r="106" spans="1:11" s="260" customFormat="1" ht="15" customHeight="1">
      <c r="A106" s="399" t="s">
        <v>24</v>
      </c>
      <c r="B106" s="403">
        <v>1997</v>
      </c>
      <c r="C106" s="405">
        <v>57</v>
      </c>
      <c r="D106" s="399">
        <v>1</v>
      </c>
      <c r="E106" s="400">
        <v>22</v>
      </c>
      <c r="F106" s="400">
        <v>145</v>
      </c>
      <c r="G106" s="400">
        <f>E106*F106</f>
        <v>3190</v>
      </c>
      <c r="H106" s="400">
        <v>10</v>
      </c>
      <c r="I106" s="401">
        <f>G106/C106</f>
        <v>55.96491228070175</v>
      </c>
      <c r="J106" s="400"/>
      <c r="K106" s="402" t="s">
        <v>19</v>
      </c>
    </row>
    <row r="107" spans="1:11" s="260" customFormat="1" ht="15" customHeight="1">
      <c r="A107" s="399" t="s">
        <v>116</v>
      </c>
      <c r="B107" s="403">
        <v>1998</v>
      </c>
      <c r="C107" s="403">
        <v>57</v>
      </c>
      <c r="D107" s="399">
        <v>3</v>
      </c>
      <c r="E107" s="400">
        <v>18</v>
      </c>
      <c r="F107" s="400">
        <v>168</v>
      </c>
      <c r="G107" s="400">
        <f>E107*F107</f>
        <v>3024</v>
      </c>
      <c r="H107" s="400">
        <v>10</v>
      </c>
      <c r="I107" s="401">
        <f>G107/C107</f>
        <v>53.05263157894737</v>
      </c>
      <c r="J107" s="400"/>
      <c r="K107" s="402" t="s">
        <v>19</v>
      </c>
    </row>
    <row r="108" spans="1:11" s="260" customFormat="1" ht="15" customHeight="1">
      <c r="A108" s="399" t="s">
        <v>227</v>
      </c>
      <c r="B108" s="403">
        <v>1995</v>
      </c>
      <c r="C108" s="403">
        <v>56</v>
      </c>
      <c r="D108" s="399" t="s">
        <v>33</v>
      </c>
      <c r="E108" s="400">
        <v>12</v>
      </c>
      <c r="F108" s="400">
        <v>234</v>
      </c>
      <c r="G108" s="400">
        <f>E108*F108</f>
        <v>2808</v>
      </c>
      <c r="H108" s="400">
        <v>10</v>
      </c>
      <c r="I108" s="401">
        <f>G108/C108</f>
        <v>50.142857142857146</v>
      </c>
      <c r="J108" s="400"/>
      <c r="K108" s="402" t="s">
        <v>17</v>
      </c>
    </row>
    <row r="109" spans="1:11" s="260" customFormat="1" ht="15" customHeight="1">
      <c r="A109" s="464" t="s">
        <v>267</v>
      </c>
      <c r="B109" s="465"/>
      <c r="C109" s="465"/>
      <c r="D109" s="465"/>
      <c r="E109" s="465"/>
      <c r="F109" s="465"/>
      <c r="G109" s="465"/>
      <c r="H109" s="465"/>
      <c r="I109" s="465"/>
      <c r="J109" s="465"/>
      <c r="K109" s="466"/>
    </row>
    <row r="110" spans="1:11" s="260" customFormat="1" ht="15" customHeight="1">
      <c r="A110" s="399" t="s">
        <v>147</v>
      </c>
      <c r="B110" s="403">
        <v>2000</v>
      </c>
      <c r="C110" s="403">
        <v>62</v>
      </c>
      <c r="D110" s="399"/>
      <c r="E110" s="400">
        <v>16</v>
      </c>
      <c r="F110" s="400">
        <v>262</v>
      </c>
      <c r="G110" s="400">
        <f>E110*F110</f>
        <v>4192</v>
      </c>
      <c r="H110" s="400">
        <v>10</v>
      </c>
      <c r="I110" s="401">
        <f>G110/C110</f>
        <v>67.61290322580645</v>
      </c>
      <c r="J110" s="400"/>
      <c r="K110" s="402" t="s">
        <v>146</v>
      </c>
    </row>
    <row r="111" spans="1:11" s="260" customFormat="1" ht="15" customHeight="1">
      <c r="A111" s="418" t="s">
        <v>117</v>
      </c>
      <c r="B111" s="418">
        <v>2001</v>
      </c>
      <c r="C111" s="419">
        <v>59</v>
      </c>
      <c r="D111" s="414"/>
      <c r="E111" s="418">
        <v>12</v>
      </c>
      <c r="F111" s="400">
        <v>220</v>
      </c>
      <c r="G111" s="400">
        <f>E111*F111</f>
        <v>2640</v>
      </c>
      <c r="H111" s="400">
        <v>10</v>
      </c>
      <c r="I111" s="401">
        <f>G111/C111</f>
        <v>44.74576271186441</v>
      </c>
      <c r="J111" s="400"/>
      <c r="K111" s="402" t="s">
        <v>57</v>
      </c>
    </row>
    <row r="112" spans="1:11" s="260" customFormat="1" ht="15" customHeight="1">
      <c r="A112" s="399" t="s">
        <v>254</v>
      </c>
      <c r="B112" s="403">
        <v>1999</v>
      </c>
      <c r="C112" s="403">
        <v>61</v>
      </c>
      <c r="D112" s="399"/>
      <c r="E112" s="416">
        <v>10</v>
      </c>
      <c r="F112" s="416">
        <v>259</v>
      </c>
      <c r="G112" s="416">
        <f>E112*F112</f>
        <v>2590</v>
      </c>
      <c r="H112" s="416">
        <v>10</v>
      </c>
      <c r="I112" s="417">
        <f>G112/C112</f>
        <v>42.459016393442624</v>
      </c>
      <c r="J112" s="416"/>
      <c r="K112" s="402" t="s">
        <v>18</v>
      </c>
    </row>
    <row r="113" spans="1:11" s="260" customFormat="1" ht="15" customHeight="1">
      <c r="A113" s="464" t="s">
        <v>284</v>
      </c>
      <c r="B113" s="465"/>
      <c r="C113" s="465"/>
      <c r="D113" s="465"/>
      <c r="E113" s="465"/>
      <c r="F113" s="465"/>
      <c r="G113" s="465"/>
      <c r="H113" s="465"/>
      <c r="I113" s="465"/>
      <c r="J113" s="465"/>
      <c r="K113" s="466"/>
    </row>
    <row r="114" spans="1:11" s="260" customFormat="1" ht="15" customHeight="1">
      <c r="A114" s="399" t="s">
        <v>242</v>
      </c>
      <c r="B114" s="403">
        <v>1984</v>
      </c>
      <c r="C114" s="403">
        <v>62.5</v>
      </c>
      <c r="D114" s="399"/>
      <c r="E114" s="400">
        <v>20</v>
      </c>
      <c r="F114" s="400">
        <v>209</v>
      </c>
      <c r="G114" s="400">
        <f>E114*F114</f>
        <v>4180</v>
      </c>
      <c r="H114" s="400">
        <v>10</v>
      </c>
      <c r="I114" s="401">
        <f>G114/C114</f>
        <v>66.88</v>
      </c>
      <c r="J114" s="400"/>
      <c r="K114" s="402" t="s">
        <v>17</v>
      </c>
    </row>
    <row r="115" spans="1:11" s="260" customFormat="1" ht="15" customHeight="1">
      <c r="A115" s="407" t="s">
        <v>212</v>
      </c>
      <c r="B115" s="407">
        <v>1996</v>
      </c>
      <c r="C115" s="408">
        <v>63</v>
      </c>
      <c r="D115" s="420"/>
      <c r="E115" s="409">
        <v>16</v>
      </c>
      <c r="F115" s="400">
        <v>212</v>
      </c>
      <c r="G115" s="400">
        <f>E115*F115</f>
        <v>3392</v>
      </c>
      <c r="H115" s="400">
        <v>10</v>
      </c>
      <c r="I115" s="401">
        <f>G115/C115</f>
        <v>53.84126984126984</v>
      </c>
      <c r="J115" s="400"/>
      <c r="K115" s="402" t="s">
        <v>170</v>
      </c>
    </row>
    <row r="116" spans="1:11" s="260" customFormat="1" ht="15" customHeight="1">
      <c r="A116" s="399" t="s">
        <v>216</v>
      </c>
      <c r="B116" s="403">
        <v>1990</v>
      </c>
      <c r="C116" s="403">
        <v>60</v>
      </c>
      <c r="D116" s="399"/>
      <c r="E116" s="400">
        <v>20</v>
      </c>
      <c r="F116" s="400">
        <v>146</v>
      </c>
      <c r="G116" s="400">
        <f>E116*F116</f>
        <v>2920</v>
      </c>
      <c r="H116" s="400">
        <v>8</v>
      </c>
      <c r="I116" s="401">
        <f>G116/C116</f>
        <v>48.666666666666664</v>
      </c>
      <c r="J116" s="400"/>
      <c r="K116" s="402" t="s">
        <v>170</v>
      </c>
    </row>
    <row r="117" spans="1:11" s="260" customFormat="1" ht="15" customHeight="1">
      <c r="A117" s="464" t="s">
        <v>285</v>
      </c>
      <c r="B117" s="465"/>
      <c r="C117" s="465"/>
      <c r="D117" s="465"/>
      <c r="E117" s="465"/>
      <c r="F117" s="465"/>
      <c r="G117" s="465"/>
      <c r="H117" s="465"/>
      <c r="I117" s="465"/>
      <c r="J117" s="465"/>
      <c r="K117" s="466"/>
    </row>
    <row r="118" spans="1:11" s="260" customFormat="1" ht="15" customHeight="1">
      <c r="A118" s="399" t="s">
        <v>43</v>
      </c>
      <c r="B118" s="403">
        <v>2000</v>
      </c>
      <c r="C118" s="403">
        <v>66</v>
      </c>
      <c r="D118" s="399">
        <v>1</v>
      </c>
      <c r="E118" s="400">
        <v>22</v>
      </c>
      <c r="F118" s="400">
        <v>277</v>
      </c>
      <c r="G118" s="400">
        <f>E118*F118</f>
        <v>6094</v>
      </c>
      <c r="H118" s="400">
        <v>8</v>
      </c>
      <c r="I118" s="401">
        <f>G118/C118</f>
        <v>92.33333333333333</v>
      </c>
      <c r="J118" s="400"/>
      <c r="K118" s="402" t="s">
        <v>19</v>
      </c>
    </row>
    <row r="119" spans="1:11" s="260" customFormat="1" ht="15" customHeight="1">
      <c r="A119" s="418" t="s">
        <v>118</v>
      </c>
      <c r="B119" s="418">
        <v>2001</v>
      </c>
      <c r="C119" s="419">
        <v>67</v>
      </c>
      <c r="D119" s="414"/>
      <c r="E119" s="418">
        <v>16</v>
      </c>
      <c r="F119" s="400">
        <v>209</v>
      </c>
      <c r="G119" s="400">
        <f>E119*F119</f>
        <v>3344</v>
      </c>
      <c r="H119" s="400">
        <v>10</v>
      </c>
      <c r="I119" s="401">
        <f>G119/C119</f>
        <v>49.91044776119403</v>
      </c>
      <c r="J119" s="400"/>
      <c r="K119" s="402" t="s">
        <v>57</v>
      </c>
    </row>
    <row r="120" spans="1:11" s="260" customFormat="1" ht="15" customHeight="1">
      <c r="A120" s="399" t="s">
        <v>143</v>
      </c>
      <c r="B120" s="404">
        <v>1999</v>
      </c>
      <c r="C120" s="403">
        <v>65.3</v>
      </c>
      <c r="D120" s="399"/>
      <c r="E120" s="400">
        <v>12</v>
      </c>
      <c r="F120" s="400">
        <v>256</v>
      </c>
      <c r="G120" s="400">
        <f>E120*F120</f>
        <v>3072</v>
      </c>
      <c r="H120" s="400">
        <v>10</v>
      </c>
      <c r="I120" s="401">
        <f>G120/C120</f>
        <v>47.044410413476264</v>
      </c>
      <c r="J120" s="400"/>
      <c r="K120" s="402" t="s">
        <v>63</v>
      </c>
    </row>
    <row r="121" spans="1:11" s="260" customFormat="1" ht="15" customHeight="1">
      <c r="A121" s="410" t="s">
        <v>199</v>
      </c>
      <c r="B121" s="410">
        <v>2000</v>
      </c>
      <c r="C121" s="411">
        <v>64</v>
      </c>
      <c r="D121" s="410"/>
      <c r="E121" s="410">
        <v>16</v>
      </c>
      <c r="F121" s="410">
        <v>190</v>
      </c>
      <c r="G121" s="400">
        <f>E121*F121</f>
        <v>3040</v>
      </c>
      <c r="H121" s="400">
        <v>10</v>
      </c>
      <c r="I121" s="401">
        <f>G121/C121</f>
        <v>47.5</v>
      </c>
      <c r="J121" s="410"/>
      <c r="K121" s="402" t="s">
        <v>68</v>
      </c>
    </row>
    <row r="122" spans="1:11" s="260" customFormat="1" ht="15" customHeight="1">
      <c r="A122" s="399" t="s">
        <v>253</v>
      </c>
      <c r="B122" s="404">
        <v>2000</v>
      </c>
      <c r="C122" s="403">
        <v>65</v>
      </c>
      <c r="D122" s="399"/>
      <c r="E122" s="416">
        <v>10</v>
      </c>
      <c r="F122" s="416">
        <v>244</v>
      </c>
      <c r="G122" s="416">
        <f>E122*F122</f>
        <v>2440</v>
      </c>
      <c r="H122" s="416">
        <v>10</v>
      </c>
      <c r="I122" s="417">
        <f>G122/C122</f>
        <v>37.53846153846154</v>
      </c>
      <c r="J122" s="416"/>
      <c r="K122" s="402" t="s">
        <v>18</v>
      </c>
    </row>
    <row r="123" spans="1:11" s="260" customFormat="1" ht="15" customHeight="1">
      <c r="A123" s="464" t="s">
        <v>275</v>
      </c>
      <c r="B123" s="465"/>
      <c r="C123" s="465"/>
      <c r="D123" s="465"/>
      <c r="E123" s="465"/>
      <c r="F123" s="465"/>
      <c r="G123" s="465"/>
      <c r="H123" s="465"/>
      <c r="I123" s="465"/>
      <c r="J123" s="465"/>
      <c r="K123" s="466"/>
    </row>
    <row r="124" spans="1:11" s="260" customFormat="1" ht="15" customHeight="1">
      <c r="A124" s="399" t="s">
        <v>468</v>
      </c>
      <c r="B124" s="403">
        <v>1984</v>
      </c>
      <c r="C124" s="403">
        <v>67.4</v>
      </c>
      <c r="D124" s="399"/>
      <c r="E124" s="416">
        <v>8</v>
      </c>
      <c r="F124" s="416">
        <v>222</v>
      </c>
      <c r="G124" s="416">
        <f>E124*F124</f>
        <v>1776</v>
      </c>
      <c r="H124" s="416">
        <v>10</v>
      </c>
      <c r="I124" s="417">
        <f>G124/C124</f>
        <v>26.35014836795252</v>
      </c>
      <c r="J124" s="416"/>
      <c r="K124" s="402" t="s">
        <v>18</v>
      </c>
    </row>
    <row r="125" spans="1:11" s="260" customFormat="1" ht="15" customHeight="1">
      <c r="A125" s="464" t="s">
        <v>287</v>
      </c>
      <c r="B125" s="465"/>
      <c r="C125" s="465"/>
      <c r="D125" s="465"/>
      <c r="E125" s="465"/>
      <c r="F125" s="465"/>
      <c r="G125" s="465"/>
      <c r="H125" s="465"/>
      <c r="I125" s="465"/>
      <c r="J125" s="465"/>
      <c r="K125" s="466"/>
    </row>
    <row r="126" spans="1:11" s="275" customFormat="1" ht="15" customHeight="1">
      <c r="A126" s="399" t="s">
        <v>71</v>
      </c>
      <c r="B126" s="403">
        <v>1993</v>
      </c>
      <c r="C126" s="403">
        <v>70</v>
      </c>
      <c r="D126" s="399"/>
      <c r="E126" s="400">
        <v>24</v>
      </c>
      <c r="F126" s="400">
        <v>356</v>
      </c>
      <c r="G126" s="400">
        <f>E126*F126</f>
        <v>8544</v>
      </c>
      <c r="H126" s="400">
        <v>10</v>
      </c>
      <c r="I126" s="401">
        <f>G126/C126</f>
        <v>122.05714285714286</v>
      </c>
      <c r="J126" s="400"/>
      <c r="K126" s="402" t="s">
        <v>146</v>
      </c>
    </row>
    <row r="127" spans="1:11" s="275" customFormat="1" ht="15" customHeight="1">
      <c r="A127" s="414" t="s">
        <v>213</v>
      </c>
      <c r="B127" s="414">
        <v>1993</v>
      </c>
      <c r="C127" s="415">
        <v>72.2</v>
      </c>
      <c r="D127" s="399"/>
      <c r="E127" s="400">
        <v>24</v>
      </c>
      <c r="F127" s="400">
        <v>218</v>
      </c>
      <c r="G127" s="400">
        <f>E127*F127</f>
        <v>5232</v>
      </c>
      <c r="H127" s="400">
        <v>10</v>
      </c>
      <c r="I127" s="401">
        <f>G127/C127</f>
        <v>72.46537396121883</v>
      </c>
      <c r="J127" s="400"/>
      <c r="K127" s="402" t="s">
        <v>170</v>
      </c>
    </row>
    <row r="128" spans="1:11" s="260" customFormat="1" ht="15" customHeight="1">
      <c r="A128" s="464" t="s">
        <v>278</v>
      </c>
      <c r="B128" s="465"/>
      <c r="C128" s="465"/>
      <c r="D128" s="465"/>
      <c r="E128" s="465"/>
      <c r="F128" s="465"/>
      <c r="G128" s="465"/>
      <c r="H128" s="465"/>
      <c r="I128" s="465"/>
      <c r="J128" s="465"/>
      <c r="K128" s="466"/>
    </row>
    <row r="129" spans="1:11" s="275" customFormat="1" ht="15" customHeight="1">
      <c r="A129" s="412" t="s">
        <v>60</v>
      </c>
      <c r="B129" s="412">
        <v>1998</v>
      </c>
      <c r="C129" s="413">
        <v>71</v>
      </c>
      <c r="D129" s="414"/>
      <c r="E129" s="412">
        <v>16</v>
      </c>
      <c r="F129" s="400">
        <v>288</v>
      </c>
      <c r="G129" s="400">
        <f aca="true" t="shared" si="11" ref="G129:G135">E129*F129</f>
        <v>4608</v>
      </c>
      <c r="H129" s="400">
        <v>8</v>
      </c>
      <c r="I129" s="401">
        <f aca="true" t="shared" si="12" ref="I129:I135">G129/C129</f>
        <v>64.90140845070422</v>
      </c>
      <c r="J129" s="400"/>
      <c r="K129" s="402" t="s">
        <v>57</v>
      </c>
    </row>
    <row r="130" spans="1:11" s="275" customFormat="1" ht="15" customHeight="1">
      <c r="A130" s="412" t="s">
        <v>61</v>
      </c>
      <c r="B130" s="412">
        <v>2000</v>
      </c>
      <c r="C130" s="413">
        <v>72</v>
      </c>
      <c r="D130" s="414"/>
      <c r="E130" s="412">
        <v>16</v>
      </c>
      <c r="F130" s="400">
        <v>218</v>
      </c>
      <c r="G130" s="400">
        <f t="shared" si="11"/>
        <v>3488</v>
      </c>
      <c r="H130" s="400">
        <v>10</v>
      </c>
      <c r="I130" s="401">
        <f t="shared" si="12"/>
        <v>48.44444444444444</v>
      </c>
      <c r="J130" s="400"/>
      <c r="K130" s="402" t="s">
        <v>57</v>
      </c>
    </row>
    <row r="131" spans="1:11" s="275" customFormat="1" ht="15" customHeight="1">
      <c r="A131" s="399" t="s">
        <v>135</v>
      </c>
      <c r="B131" s="403">
        <v>2001</v>
      </c>
      <c r="C131" s="403">
        <v>73</v>
      </c>
      <c r="D131" s="399">
        <v>2</v>
      </c>
      <c r="E131" s="400">
        <v>16</v>
      </c>
      <c r="F131" s="400">
        <v>212</v>
      </c>
      <c r="G131" s="400">
        <f t="shared" si="11"/>
        <v>3392</v>
      </c>
      <c r="H131" s="400">
        <v>10</v>
      </c>
      <c r="I131" s="401">
        <f t="shared" si="12"/>
        <v>46.465753424657535</v>
      </c>
      <c r="J131" s="400"/>
      <c r="K131" s="402" t="s">
        <v>19</v>
      </c>
    </row>
    <row r="132" spans="1:11" s="275" customFormat="1" ht="15" customHeight="1">
      <c r="A132" s="399" t="s">
        <v>23</v>
      </c>
      <c r="B132" s="403">
        <v>1998</v>
      </c>
      <c r="C132" s="403">
        <v>70</v>
      </c>
      <c r="D132" s="399">
        <v>2</v>
      </c>
      <c r="E132" s="400">
        <v>18</v>
      </c>
      <c r="F132" s="400">
        <v>176</v>
      </c>
      <c r="G132" s="400">
        <f t="shared" si="11"/>
        <v>3168</v>
      </c>
      <c r="H132" s="400">
        <v>10</v>
      </c>
      <c r="I132" s="401">
        <f t="shared" si="12"/>
        <v>45.25714285714286</v>
      </c>
      <c r="J132" s="400"/>
      <c r="K132" s="402" t="s">
        <v>19</v>
      </c>
    </row>
    <row r="133" spans="1:11" s="275" customFormat="1" ht="15" customHeight="1">
      <c r="A133" s="399" t="s">
        <v>112</v>
      </c>
      <c r="B133" s="403">
        <v>1998</v>
      </c>
      <c r="C133" s="403">
        <v>72</v>
      </c>
      <c r="D133" s="399">
        <v>2</v>
      </c>
      <c r="E133" s="400">
        <v>12</v>
      </c>
      <c r="F133" s="400">
        <v>235</v>
      </c>
      <c r="G133" s="400">
        <f t="shared" si="11"/>
        <v>2820</v>
      </c>
      <c r="H133" s="400">
        <v>10</v>
      </c>
      <c r="I133" s="401">
        <f t="shared" si="12"/>
        <v>39.166666666666664</v>
      </c>
      <c r="J133" s="400"/>
      <c r="K133" s="402" t="s">
        <v>17</v>
      </c>
    </row>
    <row r="134" spans="1:11" s="275" customFormat="1" ht="15" customHeight="1">
      <c r="A134" s="399" t="s">
        <v>239</v>
      </c>
      <c r="B134" s="414">
        <v>1999</v>
      </c>
      <c r="C134" s="415">
        <v>70</v>
      </c>
      <c r="D134" s="399" t="s">
        <v>15</v>
      </c>
      <c r="E134" s="400">
        <v>12</v>
      </c>
      <c r="F134" s="400">
        <v>223</v>
      </c>
      <c r="G134" s="400">
        <f t="shared" si="11"/>
        <v>2676</v>
      </c>
      <c r="H134" s="400">
        <v>10</v>
      </c>
      <c r="I134" s="401">
        <f t="shared" si="12"/>
        <v>38.22857142857143</v>
      </c>
      <c r="J134" s="400"/>
      <c r="K134" s="402" t="s">
        <v>17</v>
      </c>
    </row>
    <row r="135" spans="1:11" s="275" customFormat="1" ht="15" customHeight="1">
      <c r="A135" s="399" t="s">
        <v>240</v>
      </c>
      <c r="B135" s="403">
        <v>2000</v>
      </c>
      <c r="C135" s="403">
        <v>72</v>
      </c>
      <c r="D135" s="399">
        <v>3</v>
      </c>
      <c r="E135" s="400">
        <v>12</v>
      </c>
      <c r="F135" s="410">
        <v>212</v>
      </c>
      <c r="G135" s="400">
        <f t="shared" si="11"/>
        <v>2544</v>
      </c>
      <c r="H135" s="400">
        <v>10</v>
      </c>
      <c r="I135" s="401">
        <f t="shared" si="12"/>
        <v>35.333333333333336</v>
      </c>
      <c r="J135" s="410"/>
      <c r="K135" s="402" t="s">
        <v>17</v>
      </c>
    </row>
    <row r="136" spans="1:11" s="260" customFormat="1" ht="15" customHeight="1">
      <c r="A136" s="464" t="s">
        <v>279</v>
      </c>
      <c r="B136" s="465"/>
      <c r="C136" s="465"/>
      <c r="D136" s="465"/>
      <c r="E136" s="465"/>
      <c r="F136" s="465"/>
      <c r="G136" s="465"/>
      <c r="H136" s="465"/>
      <c r="I136" s="465"/>
      <c r="J136" s="465"/>
      <c r="K136" s="466"/>
    </row>
    <row r="137" spans="1:11" s="260" customFormat="1" ht="15" customHeight="1">
      <c r="A137" s="418" t="s">
        <v>204</v>
      </c>
      <c r="B137" s="418">
        <v>2000</v>
      </c>
      <c r="C137" s="419">
        <v>75</v>
      </c>
      <c r="D137" s="414"/>
      <c r="E137" s="418">
        <v>16</v>
      </c>
      <c r="F137" s="400">
        <v>246</v>
      </c>
      <c r="G137" s="400">
        <f>E137*F137</f>
        <v>3936</v>
      </c>
      <c r="H137" s="400">
        <v>10</v>
      </c>
      <c r="I137" s="401">
        <f>G137/C137</f>
        <v>52.48</v>
      </c>
      <c r="J137" s="400"/>
      <c r="K137" s="402" t="s">
        <v>57</v>
      </c>
    </row>
    <row r="138" spans="1:11" s="260" customFormat="1" ht="15" customHeight="1">
      <c r="A138" s="464" t="s">
        <v>281</v>
      </c>
      <c r="B138" s="465"/>
      <c r="C138" s="465"/>
      <c r="D138" s="465"/>
      <c r="E138" s="465"/>
      <c r="F138" s="465"/>
      <c r="G138" s="465"/>
      <c r="H138" s="465"/>
      <c r="I138" s="465"/>
      <c r="J138" s="465"/>
      <c r="K138" s="466"/>
    </row>
    <row r="139" spans="1:11" s="260" customFormat="1" ht="15" customHeight="1">
      <c r="A139" s="410" t="s">
        <v>113</v>
      </c>
      <c r="B139" s="410">
        <v>1997</v>
      </c>
      <c r="C139" s="411">
        <v>77</v>
      </c>
      <c r="D139" s="410">
        <v>2</v>
      </c>
      <c r="E139" s="410">
        <v>24</v>
      </c>
      <c r="F139" s="410">
        <v>380</v>
      </c>
      <c r="G139" s="400">
        <f aca="true" t="shared" si="13" ref="G139:G144">E139*F139</f>
        <v>9120</v>
      </c>
      <c r="H139" s="400">
        <v>28</v>
      </c>
      <c r="I139" s="401">
        <f aca="true" t="shared" si="14" ref="I139:I144">G139/C139</f>
        <v>118.44155844155844</v>
      </c>
      <c r="J139" s="400"/>
      <c r="K139" s="402" t="s">
        <v>17</v>
      </c>
    </row>
    <row r="140" spans="1:11" s="260" customFormat="1" ht="15" customHeight="1">
      <c r="A140" s="407" t="s">
        <v>215</v>
      </c>
      <c r="B140" s="407">
        <v>1996</v>
      </c>
      <c r="C140" s="408">
        <v>86.9</v>
      </c>
      <c r="D140" s="420"/>
      <c r="E140" s="409">
        <v>24</v>
      </c>
      <c r="F140" s="400">
        <v>201</v>
      </c>
      <c r="G140" s="400">
        <f t="shared" si="13"/>
        <v>4824</v>
      </c>
      <c r="H140" s="400">
        <v>10</v>
      </c>
      <c r="I140" s="401">
        <f t="shared" si="14"/>
        <v>55.512082853855</v>
      </c>
      <c r="J140" s="400"/>
      <c r="K140" s="402" t="s">
        <v>170</v>
      </c>
    </row>
    <row r="141" spans="1:11" s="260" customFormat="1" ht="15" customHeight="1">
      <c r="A141" s="407" t="s">
        <v>217</v>
      </c>
      <c r="B141" s="407">
        <v>1996</v>
      </c>
      <c r="C141" s="408">
        <v>74.2</v>
      </c>
      <c r="D141" s="420"/>
      <c r="E141" s="409">
        <v>18</v>
      </c>
      <c r="F141" s="400">
        <v>213</v>
      </c>
      <c r="G141" s="400">
        <f t="shared" si="13"/>
        <v>3834</v>
      </c>
      <c r="H141" s="400">
        <v>10</v>
      </c>
      <c r="I141" s="401">
        <f t="shared" si="14"/>
        <v>51.671159029649594</v>
      </c>
      <c r="J141" s="400"/>
      <c r="K141" s="402" t="s">
        <v>170</v>
      </c>
    </row>
    <row r="142" spans="1:11" s="260" customFormat="1" ht="15" customHeight="1">
      <c r="A142" s="407" t="s">
        <v>208</v>
      </c>
      <c r="B142" s="407">
        <v>1997</v>
      </c>
      <c r="C142" s="408">
        <v>74.5</v>
      </c>
      <c r="D142" s="420"/>
      <c r="E142" s="409">
        <v>16</v>
      </c>
      <c r="F142" s="400">
        <v>221</v>
      </c>
      <c r="G142" s="400">
        <f t="shared" si="13"/>
        <v>3536</v>
      </c>
      <c r="H142" s="400">
        <v>10</v>
      </c>
      <c r="I142" s="401">
        <f t="shared" si="14"/>
        <v>47.46308724832215</v>
      </c>
      <c r="J142" s="400"/>
      <c r="K142" s="402" t="s">
        <v>170</v>
      </c>
    </row>
    <row r="143" spans="1:11" s="260" customFormat="1" ht="15" customHeight="1">
      <c r="A143" s="407" t="s">
        <v>214</v>
      </c>
      <c r="B143" s="407">
        <v>1997</v>
      </c>
      <c r="C143" s="408">
        <v>76.5</v>
      </c>
      <c r="D143" s="420"/>
      <c r="E143" s="409">
        <v>20</v>
      </c>
      <c r="F143" s="400">
        <v>174</v>
      </c>
      <c r="G143" s="400">
        <f t="shared" si="13"/>
        <v>3480</v>
      </c>
      <c r="H143" s="400">
        <v>10</v>
      </c>
      <c r="I143" s="401">
        <f t="shared" si="14"/>
        <v>45.490196078431374</v>
      </c>
      <c r="J143" s="400"/>
      <c r="K143" s="402" t="s">
        <v>170</v>
      </c>
    </row>
    <row r="144" spans="1:11" s="260" customFormat="1" ht="15" customHeight="1">
      <c r="A144" s="407" t="s">
        <v>210</v>
      </c>
      <c r="B144" s="407">
        <v>1995</v>
      </c>
      <c r="C144" s="408">
        <v>74.1</v>
      </c>
      <c r="D144" s="420"/>
      <c r="E144" s="409">
        <v>18</v>
      </c>
      <c r="F144" s="400">
        <v>190</v>
      </c>
      <c r="G144" s="400">
        <f t="shared" si="13"/>
        <v>3420</v>
      </c>
      <c r="H144" s="400">
        <v>10</v>
      </c>
      <c r="I144" s="401">
        <f t="shared" si="14"/>
        <v>46.15384615384616</v>
      </c>
      <c r="J144" s="400"/>
      <c r="K144" s="402" t="s">
        <v>170</v>
      </c>
    </row>
    <row r="145" spans="1:11" s="260" customFormat="1" ht="15" customHeight="1">
      <c r="A145" s="464" t="s">
        <v>280</v>
      </c>
      <c r="B145" s="465"/>
      <c r="C145" s="465"/>
      <c r="D145" s="465"/>
      <c r="E145" s="465"/>
      <c r="F145" s="465"/>
      <c r="G145" s="465"/>
      <c r="H145" s="465"/>
      <c r="I145" s="465"/>
      <c r="J145" s="465"/>
      <c r="K145" s="466"/>
    </row>
    <row r="146" spans="1:11" s="260" customFormat="1" ht="15" customHeight="1">
      <c r="A146" s="410" t="s">
        <v>27</v>
      </c>
      <c r="B146" s="410">
        <v>2000</v>
      </c>
      <c r="C146" s="411">
        <v>78</v>
      </c>
      <c r="D146" s="410" t="s">
        <v>15</v>
      </c>
      <c r="E146" s="410">
        <v>12</v>
      </c>
      <c r="F146" s="410">
        <v>315</v>
      </c>
      <c r="G146" s="400">
        <f>E146*F146</f>
        <v>3780</v>
      </c>
      <c r="H146" s="400">
        <v>10</v>
      </c>
      <c r="I146" s="401">
        <f>G146/C146</f>
        <v>48.46153846153846</v>
      </c>
      <c r="J146" s="410"/>
      <c r="K146" s="410" t="s">
        <v>17</v>
      </c>
    </row>
    <row r="147" spans="1:11" s="260" customFormat="1" ht="15" customHeight="1">
      <c r="A147" s="399" t="s">
        <v>255</v>
      </c>
      <c r="B147" s="403">
        <v>1998</v>
      </c>
      <c r="C147" s="403">
        <v>84.6</v>
      </c>
      <c r="D147" s="399"/>
      <c r="E147" s="416">
        <v>16</v>
      </c>
      <c r="F147" s="416">
        <v>187</v>
      </c>
      <c r="G147" s="416">
        <f>E147*F147</f>
        <v>2992</v>
      </c>
      <c r="H147" s="416">
        <v>8</v>
      </c>
      <c r="I147" s="417">
        <f>G147/C147</f>
        <v>35.36643026004728</v>
      </c>
      <c r="J147" s="416"/>
      <c r="K147" s="402" t="s">
        <v>18</v>
      </c>
    </row>
    <row r="148" spans="1:11" s="260" customFormat="1" ht="15" customHeight="1">
      <c r="A148" s="399" t="s">
        <v>251</v>
      </c>
      <c r="B148" s="403">
        <v>2000</v>
      </c>
      <c r="C148" s="403">
        <v>80</v>
      </c>
      <c r="D148" s="399"/>
      <c r="E148" s="416">
        <v>16</v>
      </c>
      <c r="F148" s="416">
        <v>161</v>
      </c>
      <c r="G148" s="416">
        <f>E148*F148</f>
        <v>2576</v>
      </c>
      <c r="H148" s="416">
        <v>10</v>
      </c>
      <c r="I148" s="417">
        <f>G148/C148</f>
        <v>32.2</v>
      </c>
      <c r="J148" s="416"/>
      <c r="K148" s="402" t="s">
        <v>18</v>
      </c>
    </row>
    <row r="149" spans="1:11" s="260" customFormat="1" ht="15" customHeight="1">
      <c r="A149" s="464" t="s">
        <v>282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6"/>
    </row>
    <row r="150" spans="1:11" s="260" customFormat="1" ht="15" customHeight="1">
      <c r="A150" s="399" t="s">
        <v>188</v>
      </c>
      <c r="B150" s="403">
        <v>1986</v>
      </c>
      <c r="C150" s="403">
        <v>85</v>
      </c>
      <c r="D150" s="399">
        <v>1</v>
      </c>
      <c r="E150" s="400">
        <v>24</v>
      </c>
      <c r="F150" s="400">
        <v>223</v>
      </c>
      <c r="G150" s="400">
        <f>E150*F150</f>
        <v>5352</v>
      </c>
      <c r="H150" s="400">
        <v>10</v>
      </c>
      <c r="I150" s="401">
        <f>G150/C150</f>
        <v>62.96470588235294</v>
      </c>
      <c r="J150" s="400"/>
      <c r="K150" s="402" t="s">
        <v>19</v>
      </c>
    </row>
    <row r="151" spans="1:11" s="260" customFormat="1" ht="15" customHeight="1">
      <c r="A151" s="399" t="s">
        <v>262</v>
      </c>
      <c r="B151" s="403">
        <v>1985</v>
      </c>
      <c r="C151" s="403">
        <v>87</v>
      </c>
      <c r="D151" s="399">
        <v>1</v>
      </c>
      <c r="E151" s="400">
        <v>18</v>
      </c>
      <c r="F151" s="400">
        <v>234</v>
      </c>
      <c r="G151" s="400">
        <f>E151*F151</f>
        <v>4212</v>
      </c>
      <c r="H151" s="400">
        <v>10</v>
      </c>
      <c r="I151" s="401">
        <f>G151/C151</f>
        <v>48.41379310344828</v>
      </c>
      <c r="J151" s="400"/>
      <c r="K151" s="402" t="s">
        <v>70</v>
      </c>
    </row>
    <row r="152" spans="1:11" s="260" customFormat="1" ht="15" customHeight="1">
      <c r="A152" s="473" t="s">
        <v>283</v>
      </c>
      <c r="B152" s="474"/>
      <c r="C152" s="474"/>
      <c r="D152" s="474"/>
      <c r="E152" s="474"/>
      <c r="F152" s="474"/>
      <c r="G152" s="474"/>
      <c r="H152" s="474"/>
      <c r="I152" s="474"/>
      <c r="J152" s="474"/>
      <c r="K152" s="475"/>
    </row>
    <row r="153" spans="1:11" s="260" customFormat="1" ht="15" customHeight="1">
      <c r="A153" s="410" t="s">
        <v>65</v>
      </c>
      <c r="B153" s="410">
        <v>1968</v>
      </c>
      <c r="C153" s="411">
        <v>80</v>
      </c>
      <c r="D153" s="410"/>
      <c r="E153" s="410">
        <v>20</v>
      </c>
      <c r="F153" s="410">
        <v>336</v>
      </c>
      <c r="G153" s="400">
        <f>E153*F153</f>
        <v>6720</v>
      </c>
      <c r="H153" s="400">
        <v>28</v>
      </c>
      <c r="I153" s="401">
        <f>G153/C153</f>
        <v>84</v>
      </c>
      <c r="J153" s="410"/>
      <c r="K153" s="402" t="s">
        <v>68</v>
      </c>
    </row>
    <row r="154" spans="1:11" s="260" customFormat="1" ht="15" customHeight="1">
      <c r="A154" s="464" t="s">
        <v>276</v>
      </c>
      <c r="B154" s="465"/>
      <c r="C154" s="465"/>
      <c r="D154" s="465"/>
      <c r="E154" s="465"/>
      <c r="F154" s="465"/>
      <c r="G154" s="465"/>
      <c r="H154" s="465"/>
      <c r="I154" s="465"/>
      <c r="J154" s="465"/>
      <c r="K154" s="466"/>
    </row>
    <row r="155" spans="1:11" s="260" customFormat="1" ht="15" customHeight="1">
      <c r="A155" s="399" t="s">
        <v>49</v>
      </c>
      <c r="B155" s="403">
        <v>1958</v>
      </c>
      <c r="C155" s="403">
        <v>90.5</v>
      </c>
      <c r="D155" s="399" t="s">
        <v>20</v>
      </c>
      <c r="E155" s="416">
        <v>18</v>
      </c>
      <c r="F155" s="416">
        <v>222</v>
      </c>
      <c r="G155" s="416">
        <f>E155*F155</f>
        <v>3996</v>
      </c>
      <c r="H155" s="416">
        <v>10</v>
      </c>
      <c r="I155" s="417">
        <f>G155/C155</f>
        <v>44.15469613259668</v>
      </c>
      <c r="J155" s="416"/>
      <c r="K155" s="402" t="s">
        <v>18</v>
      </c>
    </row>
    <row r="156" spans="1:11" s="39" customFormat="1" ht="24" customHeight="1" thickBot="1">
      <c r="A156" s="261" t="s">
        <v>12</v>
      </c>
      <c r="B156" s="262"/>
      <c r="C156" s="263">
        <f>SUM(C24:C148)</f>
        <v>5436.200000000001</v>
      </c>
      <c r="D156" s="264"/>
      <c r="E156" s="265"/>
      <c r="F156" s="265">
        <f>SUM(F52:F55)</f>
        <v>1077</v>
      </c>
      <c r="G156" s="266">
        <f>SUM(G52:G55)</f>
        <v>7474</v>
      </c>
      <c r="H156" s="265">
        <f>SUM(H52:H55)</f>
        <v>40</v>
      </c>
      <c r="I156" s="267">
        <f>G156/C156</f>
        <v>1.3748574371803832</v>
      </c>
      <c r="J156" s="266"/>
      <c r="K156" s="268"/>
    </row>
    <row r="157" spans="1:11" ht="21" customHeight="1">
      <c r="A157" s="6"/>
      <c r="B157" s="77"/>
      <c r="C157" s="75"/>
      <c r="D157" s="76"/>
      <c r="E157" s="74"/>
      <c r="F157" s="74"/>
      <c r="G157" s="8"/>
      <c r="H157" s="8"/>
      <c r="I157" s="8"/>
      <c r="J157" s="18"/>
      <c r="K157" s="5"/>
    </row>
    <row r="158" spans="1:11" s="4" customFormat="1" ht="21" customHeight="1">
      <c r="A158" s="541" t="s">
        <v>1</v>
      </c>
      <c r="B158" s="542"/>
      <c r="C158" s="542"/>
      <c r="D158" s="362"/>
      <c r="E158" s="362"/>
      <c r="F158" s="362" t="s">
        <v>2</v>
      </c>
      <c r="G158" s="362"/>
      <c r="H158" s="362"/>
      <c r="I158" s="362"/>
      <c r="J158" s="22"/>
      <c r="K158" s="5"/>
    </row>
    <row r="159" spans="1:11" s="4" customFormat="1" ht="34.5" customHeight="1">
      <c r="A159" s="543" t="s">
        <v>62</v>
      </c>
      <c r="B159" s="544"/>
      <c r="C159" s="544"/>
      <c r="D159" s="544"/>
      <c r="E159" s="363"/>
      <c r="F159" s="363" t="s">
        <v>37</v>
      </c>
      <c r="G159" s="363"/>
      <c r="H159" s="363"/>
      <c r="I159" s="363"/>
      <c r="J159" s="23"/>
      <c r="K159" s="5"/>
    </row>
    <row r="160" spans="1:11" s="4" customFormat="1" ht="15" customHeight="1">
      <c r="A160" s="2"/>
      <c r="B160" s="11"/>
      <c r="C160" s="12"/>
      <c r="D160" s="12"/>
      <c r="E160" s="13"/>
      <c r="F160" s="13"/>
      <c r="G160" s="13"/>
      <c r="H160" s="13"/>
      <c r="I160" s="13"/>
      <c r="J160" s="3"/>
      <c r="K160" s="1"/>
    </row>
    <row r="161" ht="18" customHeight="1"/>
    <row r="162" spans="1:11" s="4" customFormat="1" ht="15" customHeight="1">
      <c r="A162" s="2"/>
      <c r="B162" s="2"/>
      <c r="C162" s="1"/>
      <c r="D162" s="1"/>
      <c r="E162" s="1"/>
      <c r="F162" s="1"/>
      <c r="G162" s="1"/>
      <c r="H162" s="1"/>
      <c r="I162" s="1"/>
      <c r="J162" s="3"/>
      <c r="K162" s="1"/>
    </row>
    <row r="163" ht="18" customHeight="1"/>
    <row r="164" spans="1:11" s="4" customFormat="1" ht="15" customHeight="1">
      <c r="A164" s="2"/>
      <c r="B164" s="2"/>
      <c r="C164" s="1"/>
      <c r="D164" s="1"/>
      <c r="E164" s="1"/>
      <c r="F164" s="1"/>
      <c r="G164" s="1"/>
      <c r="H164" s="1"/>
      <c r="I164" s="1"/>
      <c r="J164" s="3"/>
      <c r="K164" s="1"/>
    </row>
    <row r="165" spans="1:11" s="4" customFormat="1" ht="15" customHeight="1">
      <c r="A165" s="2"/>
      <c r="B165" s="2"/>
      <c r="C165" s="1"/>
      <c r="D165" s="1"/>
      <c r="E165" s="1"/>
      <c r="F165" s="1"/>
      <c r="G165" s="1"/>
      <c r="H165" s="1"/>
      <c r="I165" s="1"/>
      <c r="J165" s="3"/>
      <c r="K165" s="1"/>
    </row>
    <row r="166" spans="1:11" s="4" customFormat="1" ht="12" customHeight="1">
      <c r="A166" s="2"/>
      <c r="B166" s="2"/>
      <c r="C166" s="1"/>
      <c r="D166" s="1"/>
      <c r="E166" s="1"/>
      <c r="F166" s="1"/>
      <c r="G166" s="1"/>
      <c r="H166" s="1"/>
      <c r="I166" s="1"/>
      <c r="J166" s="3"/>
      <c r="K166" s="1"/>
    </row>
    <row r="167" ht="25.5" customHeight="1"/>
    <row r="168" ht="25.5" customHeight="1"/>
    <row r="169" ht="25.5" customHeight="1"/>
    <row r="170" ht="25.5" customHeight="1"/>
    <row r="171" ht="25.5" customHeight="1"/>
    <row r="172" ht="22.5" customHeight="1"/>
    <row r="173" spans="1:11" s="5" customFormat="1" ht="22.5" customHeight="1">
      <c r="A173" s="2"/>
      <c r="B173" s="2"/>
      <c r="C173" s="1"/>
      <c r="D173" s="1"/>
      <c r="E173" s="1"/>
      <c r="F173" s="1"/>
      <c r="G173" s="1"/>
      <c r="H173" s="1"/>
      <c r="I173" s="1"/>
      <c r="J173" s="3"/>
      <c r="K173" s="1"/>
    </row>
    <row r="174" ht="22.5" customHeight="1"/>
  </sheetData>
  <sheetProtection/>
  <mergeCells count="42">
    <mergeCell ref="A152:K152"/>
    <mergeCell ref="A154:K154"/>
    <mergeCell ref="A149:K149"/>
    <mergeCell ref="A123:K123"/>
    <mergeCell ref="A128:K128"/>
    <mergeCell ref="A136:K136"/>
    <mergeCell ref="A145:K145"/>
    <mergeCell ref="A138:K138"/>
    <mergeCell ref="A1:K1"/>
    <mergeCell ref="A2:K2"/>
    <mergeCell ref="B4:J4"/>
    <mergeCell ref="B5:J5"/>
    <mergeCell ref="B6:J6"/>
    <mergeCell ref="B7:J7"/>
    <mergeCell ref="F8:F13"/>
    <mergeCell ref="A88:K88"/>
    <mergeCell ref="G8:G13"/>
    <mergeCell ref="H8:H13"/>
    <mergeCell ref="I8:I13"/>
    <mergeCell ref="J8:J13"/>
    <mergeCell ref="A56:K56"/>
    <mergeCell ref="A8:A13"/>
    <mergeCell ref="A109:K109"/>
    <mergeCell ref="A125:K125"/>
    <mergeCell ref="A117:K117"/>
    <mergeCell ref="A62:K62"/>
    <mergeCell ref="A66:K66"/>
    <mergeCell ref="A74:K74"/>
    <mergeCell ref="A104:K104"/>
    <mergeCell ref="A113:K113"/>
    <mergeCell ref="A79:K79"/>
    <mergeCell ref="A86:K86"/>
    <mergeCell ref="K8:K13"/>
    <mergeCell ref="A78:K78"/>
    <mergeCell ref="A23:K23"/>
    <mergeCell ref="A48:K48"/>
    <mergeCell ref="B8:B13"/>
    <mergeCell ref="C8:C13"/>
    <mergeCell ref="D8:D13"/>
    <mergeCell ref="E8:E13"/>
    <mergeCell ref="A35:K35"/>
    <mergeCell ref="A14:K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90" zoomScaleSheetLayoutView="90" zoomScalePageLayoutView="0" workbookViewId="0" topLeftCell="A1">
      <selection activeCell="G18" sqref="G18"/>
    </sheetView>
  </sheetViews>
  <sheetFormatPr defaultColWidth="9.00390625" defaultRowHeight="15.75"/>
  <cols>
    <col min="1" max="1" width="39.375" style="0" customWidth="1"/>
    <col min="2" max="2" width="10.875" style="0" customWidth="1"/>
    <col min="3" max="3" width="13.00390625" style="0" customWidth="1"/>
    <col min="4" max="4" width="10.50390625" style="0" customWidth="1"/>
    <col min="5" max="5" width="6.25390625" style="0" customWidth="1"/>
  </cols>
  <sheetData>
    <row r="1" spans="1:5" ht="15.75">
      <c r="A1" s="436"/>
      <c r="B1" s="436"/>
      <c r="C1" s="436"/>
      <c r="D1" s="436"/>
      <c r="E1" s="436"/>
    </row>
    <row r="2" spans="1:5" ht="15.75">
      <c r="A2" s="471" t="s">
        <v>139</v>
      </c>
      <c r="B2" s="437"/>
      <c r="C2" s="437"/>
      <c r="D2" s="437"/>
      <c r="E2" s="437"/>
    </row>
    <row r="3" spans="1:5" ht="79.5" customHeight="1">
      <c r="A3" s="472" t="s">
        <v>243</v>
      </c>
      <c r="B3" s="435"/>
      <c r="C3" s="435"/>
      <c r="D3" s="435"/>
      <c r="E3" s="435"/>
    </row>
    <row r="4" spans="1:5" ht="45.75" customHeight="1">
      <c r="A4" s="536" t="s">
        <v>138</v>
      </c>
      <c r="B4" s="536"/>
      <c r="C4" s="536"/>
      <c r="D4" s="536"/>
      <c r="E4" s="536"/>
    </row>
    <row r="5" spans="1:5" ht="60.75" customHeight="1">
      <c r="A5" s="239" t="s">
        <v>12</v>
      </c>
      <c r="B5" s="209" t="s">
        <v>39</v>
      </c>
      <c r="C5" s="209" t="s">
        <v>41</v>
      </c>
      <c r="D5" s="240" t="s">
        <v>90</v>
      </c>
      <c r="E5" s="240" t="s">
        <v>40</v>
      </c>
    </row>
    <row r="6" spans="1:5" ht="18.75">
      <c r="A6" s="219" t="s">
        <v>357</v>
      </c>
      <c r="B6" s="243">
        <v>640</v>
      </c>
      <c r="C6" s="243">
        <v>57767</v>
      </c>
      <c r="D6" s="239">
        <f aca="true" t="shared" si="0" ref="D6:D20">C6/B6</f>
        <v>90.2609375</v>
      </c>
      <c r="E6" s="195">
        <v>1</v>
      </c>
    </row>
    <row r="7" spans="1:5" ht="18.75">
      <c r="A7" s="219" t="s">
        <v>398</v>
      </c>
      <c r="B7" s="243">
        <v>948.6</v>
      </c>
      <c r="C7" s="243">
        <v>64968</v>
      </c>
      <c r="D7" s="239">
        <f>C7/B7</f>
        <v>68.48829854522454</v>
      </c>
      <c r="E7" s="195">
        <v>2</v>
      </c>
    </row>
    <row r="8" spans="1:5" ht="18.75">
      <c r="A8" s="219" t="s">
        <v>358</v>
      </c>
      <c r="B8" s="243">
        <v>621</v>
      </c>
      <c r="C8" s="243">
        <v>29024</v>
      </c>
      <c r="D8" s="239">
        <f t="shared" si="0"/>
        <v>46.73752012882448</v>
      </c>
      <c r="E8" s="195">
        <v>3</v>
      </c>
    </row>
    <row r="9" spans="1:5" ht="21.75" customHeight="1">
      <c r="A9" s="424" t="s">
        <v>131</v>
      </c>
      <c r="B9" s="241">
        <f>'ФКУ ИК- 11 '!C21</f>
        <v>394</v>
      </c>
      <c r="C9" s="242">
        <f>'ФКУ ИК- 11 '!G21</f>
        <v>17104</v>
      </c>
      <c r="D9" s="239">
        <f t="shared" si="0"/>
        <v>43.411167512690355</v>
      </c>
      <c r="E9" s="195">
        <v>4</v>
      </c>
    </row>
    <row r="10" spans="1:5" ht="18.75">
      <c r="A10" s="424" t="s">
        <v>459</v>
      </c>
      <c r="B10" s="243">
        <v>822</v>
      </c>
      <c r="C10" s="243">
        <v>35200</v>
      </c>
      <c r="D10" s="239">
        <f aca="true" t="shared" si="1" ref="D10:D15">C10/B10</f>
        <v>42.82238442822384</v>
      </c>
      <c r="E10" s="195">
        <v>5</v>
      </c>
    </row>
    <row r="11" spans="1:5" ht="18.75">
      <c r="A11" s="219" t="s">
        <v>386</v>
      </c>
      <c r="B11" s="243">
        <v>896</v>
      </c>
      <c r="C11" s="243">
        <v>38192</v>
      </c>
      <c r="D11" s="239">
        <f t="shared" si="1"/>
        <v>42.625</v>
      </c>
      <c r="E11" s="195">
        <v>6</v>
      </c>
    </row>
    <row r="12" spans="1:5" ht="18.75">
      <c r="A12" s="219" t="s">
        <v>420</v>
      </c>
      <c r="B12" s="243">
        <v>862</v>
      </c>
      <c r="C12" s="243">
        <v>26880</v>
      </c>
      <c r="D12" s="239">
        <f t="shared" si="1"/>
        <v>31.183294663573086</v>
      </c>
      <c r="E12" s="195">
        <v>7</v>
      </c>
    </row>
    <row r="13" spans="1:5" ht="18.75">
      <c r="A13" s="424" t="s">
        <v>461</v>
      </c>
      <c r="B13" s="243">
        <v>758.2</v>
      </c>
      <c r="C13" s="243">
        <v>13472</v>
      </c>
      <c r="D13" s="239">
        <f>C13/B13</f>
        <v>17.76839883935637</v>
      </c>
      <c r="E13" s="195">
        <v>8</v>
      </c>
    </row>
    <row r="14" spans="1:5" ht="18.75">
      <c r="A14" s="219" t="s">
        <v>399</v>
      </c>
      <c r="B14" s="243">
        <v>869</v>
      </c>
      <c r="C14" s="243">
        <v>14536</v>
      </c>
      <c r="D14" s="239">
        <f t="shared" si="1"/>
        <v>16.727272727272727</v>
      </c>
      <c r="E14" s="195">
        <v>9</v>
      </c>
    </row>
    <row r="15" spans="1:5" ht="18.75">
      <c r="A15" s="219" t="s">
        <v>427</v>
      </c>
      <c r="B15" s="243">
        <v>636</v>
      </c>
      <c r="C15" s="243">
        <v>9872</v>
      </c>
      <c r="D15" s="239">
        <f t="shared" si="1"/>
        <v>15.522012578616351</v>
      </c>
      <c r="E15" s="195">
        <v>10</v>
      </c>
    </row>
    <row r="16" spans="1:5" ht="18.75">
      <c r="A16" s="219" t="s">
        <v>359</v>
      </c>
      <c r="B16" s="243">
        <v>438</v>
      </c>
      <c r="C16" s="243">
        <v>5064</v>
      </c>
      <c r="D16" s="239">
        <f t="shared" si="0"/>
        <v>11.561643835616438</v>
      </c>
      <c r="E16" s="195">
        <v>11</v>
      </c>
    </row>
    <row r="17" spans="1:5" ht="18.75">
      <c r="A17" s="424" t="s">
        <v>360</v>
      </c>
      <c r="B17" s="241">
        <v>631</v>
      </c>
      <c r="C17" s="242">
        <v>6528</v>
      </c>
      <c r="D17" s="239">
        <f t="shared" si="0"/>
        <v>10.345483359746435</v>
      </c>
      <c r="E17" s="195">
        <v>12</v>
      </c>
    </row>
    <row r="18" spans="1:5" ht="18.75">
      <c r="A18" s="424" t="s">
        <v>469</v>
      </c>
      <c r="B18" s="243">
        <v>333</v>
      </c>
      <c r="C18" s="243">
        <v>1536</v>
      </c>
      <c r="D18" s="239">
        <f t="shared" si="0"/>
        <v>4.612612612612613</v>
      </c>
      <c r="E18" s="195">
        <v>13</v>
      </c>
    </row>
    <row r="19" spans="1:5" ht="18.75">
      <c r="A19" s="424" t="s">
        <v>470</v>
      </c>
      <c r="B19" s="243" t="s">
        <v>471</v>
      </c>
      <c r="C19" s="243">
        <v>3024</v>
      </c>
      <c r="D19" s="239" t="e">
        <f>C19/B19</f>
        <v>#VALUE!</v>
      </c>
      <c r="E19" s="195">
        <v>14</v>
      </c>
    </row>
    <row r="20" spans="1:5" ht="18.75">
      <c r="A20" s="219"/>
      <c r="B20" s="243">
        <f>SUM(B6:B18)</f>
        <v>8848.8</v>
      </c>
      <c r="C20" s="243"/>
      <c r="D20" s="239">
        <f t="shared" si="0"/>
        <v>0</v>
      </c>
      <c r="E20" s="195"/>
    </row>
    <row r="21" spans="1:5" ht="18.75">
      <c r="A21" s="535" t="s">
        <v>130</v>
      </c>
      <c r="B21" s="535"/>
      <c r="C21" s="394">
        <f>SUM(C6:C20)</f>
        <v>323167</v>
      </c>
      <c r="D21" s="44"/>
      <c r="E21" s="44"/>
    </row>
    <row r="22" spans="1:7" ht="29.25" customHeight="1">
      <c r="A22" s="155" t="s">
        <v>1</v>
      </c>
      <c r="B22" s="154" t="s">
        <v>2</v>
      </c>
      <c r="C22" s="154"/>
      <c r="D22" s="155"/>
      <c r="E22" s="155"/>
      <c r="G22" s="91"/>
    </row>
    <row r="23" spans="1:5" ht="33.75" customHeight="1">
      <c r="A23" s="158" t="s">
        <v>62</v>
      </c>
      <c r="B23" s="156" t="s">
        <v>37</v>
      </c>
      <c r="C23" s="157"/>
      <c r="D23" s="155"/>
      <c r="E23" s="155"/>
    </row>
  </sheetData>
  <sheetProtection/>
  <mergeCells count="5">
    <mergeCell ref="A21:B21"/>
    <mergeCell ref="A1:E1"/>
    <mergeCell ref="A3:E3"/>
    <mergeCell ref="A2:E2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workbookViewId="0" topLeftCell="A1">
      <selection activeCell="A14" sqref="A14:A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290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358" t="s">
        <v>325</v>
      </c>
      <c r="B14" s="313"/>
      <c r="C14" s="314">
        <v>77</v>
      </c>
      <c r="D14" s="303"/>
      <c r="E14" s="315">
        <v>16</v>
      </c>
      <c r="F14" s="315">
        <v>257</v>
      </c>
      <c r="G14" s="193">
        <f aca="true" t="shared" si="0" ref="G14:G20">E14*F14</f>
        <v>4112</v>
      </c>
      <c r="H14" s="315">
        <v>10</v>
      </c>
      <c r="I14" s="316">
        <f aca="true" t="shared" si="1" ref="I14:I22">G14/C14</f>
        <v>53.4025974025974</v>
      </c>
      <c r="J14" s="34"/>
      <c r="K14" s="276" t="s">
        <v>460</v>
      </c>
    </row>
    <row r="15" spans="1:11" s="4" customFormat="1" ht="16.5" customHeight="1" thickBot="1">
      <c r="A15" s="359" t="s">
        <v>326</v>
      </c>
      <c r="B15" s="313"/>
      <c r="C15" s="314">
        <v>70</v>
      </c>
      <c r="D15" s="303"/>
      <c r="E15" s="315">
        <v>16</v>
      </c>
      <c r="F15" s="315">
        <v>261</v>
      </c>
      <c r="G15" s="193">
        <f t="shared" si="0"/>
        <v>4176</v>
      </c>
      <c r="H15" s="315">
        <v>10</v>
      </c>
      <c r="I15" s="316">
        <f t="shared" si="1"/>
        <v>59.65714285714286</v>
      </c>
      <c r="J15" s="34"/>
      <c r="K15" s="276" t="s">
        <v>460</v>
      </c>
    </row>
    <row r="16" spans="1:11" s="4" customFormat="1" ht="16.5" customHeight="1" thickBot="1">
      <c r="A16" s="359" t="s">
        <v>327</v>
      </c>
      <c r="B16" s="313"/>
      <c r="C16" s="314">
        <v>68</v>
      </c>
      <c r="D16" s="303"/>
      <c r="E16" s="315">
        <v>16</v>
      </c>
      <c r="F16" s="315">
        <v>240</v>
      </c>
      <c r="G16" s="193">
        <f t="shared" si="0"/>
        <v>3840</v>
      </c>
      <c r="H16" s="315">
        <v>10</v>
      </c>
      <c r="I16" s="316">
        <f t="shared" si="1"/>
        <v>56.470588235294116</v>
      </c>
      <c r="J16" s="34"/>
      <c r="K16" s="276" t="s">
        <v>460</v>
      </c>
    </row>
    <row r="17" spans="1:11" s="4" customFormat="1" ht="16.5" customHeight="1">
      <c r="A17" s="360" t="s">
        <v>328</v>
      </c>
      <c r="B17" s="313"/>
      <c r="C17" s="314">
        <v>82</v>
      </c>
      <c r="D17" s="303"/>
      <c r="E17" s="315">
        <v>20</v>
      </c>
      <c r="F17" s="315">
        <v>178</v>
      </c>
      <c r="G17" s="193">
        <f t="shared" si="0"/>
        <v>3560</v>
      </c>
      <c r="H17" s="315">
        <v>10</v>
      </c>
      <c r="I17" s="316">
        <f>G17/C17</f>
        <v>43.41463414634146</v>
      </c>
      <c r="J17" s="34"/>
      <c r="K17" s="276" t="s">
        <v>460</v>
      </c>
    </row>
    <row r="18" spans="1:11" s="4" customFormat="1" ht="16.5" customHeight="1">
      <c r="A18" s="360" t="s">
        <v>329</v>
      </c>
      <c r="B18" s="313"/>
      <c r="C18" s="314">
        <v>96</v>
      </c>
      <c r="D18" s="303"/>
      <c r="E18" s="315">
        <v>24</v>
      </c>
      <c r="F18" s="315">
        <v>510</v>
      </c>
      <c r="G18" s="193">
        <f t="shared" si="0"/>
        <v>12240</v>
      </c>
      <c r="H18" s="315">
        <v>10</v>
      </c>
      <c r="I18" s="316">
        <f>G18/C18</f>
        <v>127.5</v>
      </c>
      <c r="J18" s="34"/>
      <c r="K18" s="276" t="s">
        <v>460</v>
      </c>
    </row>
    <row r="19" spans="1:11" s="4" customFormat="1" ht="16.5" customHeight="1">
      <c r="A19" s="360" t="s">
        <v>330</v>
      </c>
      <c r="B19" s="313"/>
      <c r="C19" s="314">
        <v>71</v>
      </c>
      <c r="D19" s="303"/>
      <c r="E19" s="315">
        <v>24</v>
      </c>
      <c r="F19" s="315">
        <v>192</v>
      </c>
      <c r="G19" s="193">
        <f t="shared" si="0"/>
        <v>4608</v>
      </c>
      <c r="H19" s="315">
        <v>10</v>
      </c>
      <c r="I19" s="316">
        <f>G19/C19</f>
        <v>64.90140845070422</v>
      </c>
      <c r="J19" s="34"/>
      <c r="K19" s="276" t="s">
        <v>460</v>
      </c>
    </row>
    <row r="20" spans="1:11" s="4" customFormat="1" ht="16.5" customHeight="1">
      <c r="A20" s="360" t="s">
        <v>291</v>
      </c>
      <c r="B20" s="313"/>
      <c r="C20" s="314">
        <v>92</v>
      </c>
      <c r="D20" s="303"/>
      <c r="E20" s="315">
        <v>16</v>
      </c>
      <c r="F20" s="315">
        <v>430</v>
      </c>
      <c r="G20" s="193">
        <f t="shared" si="0"/>
        <v>6880</v>
      </c>
      <c r="H20" s="315">
        <v>10</v>
      </c>
      <c r="I20" s="316">
        <f t="shared" si="1"/>
        <v>74.78260869565217</v>
      </c>
      <c r="J20" s="34"/>
      <c r="K20" s="276" t="s">
        <v>460</v>
      </c>
    </row>
    <row r="21" spans="1:11" s="4" customFormat="1" ht="16.5" customHeight="1">
      <c r="A21" s="360" t="s">
        <v>331</v>
      </c>
      <c r="B21" s="313"/>
      <c r="C21" s="314">
        <v>79</v>
      </c>
      <c r="D21" s="303"/>
      <c r="E21" s="315">
        <v>16</v>
      </c>
      <c r="F21" s="315">
        <v>336</v>
      </c>
      <c r="G21" s="193">
        <f>E21*F21</f>
        <v>5376</v>
      </c>
      <c r="H21" s="315">
        <v>10</v>
      </c>
      <c r="I21" s="316">
        <f t="shared" si="1"/>
        <v>68.0506329113924</v>
      </c>
      <c r="J21" s="34"/>
      <c r="K21" s="276" t="s">
        <v>460</v>
      </c>
    </row>
    <row r="22" spans="1:11" s="4" customFormat="1" ht="16.5" customHeight="1">
      <c r="A22" s="360" t="s">
        <v>332</v>
      </c>
      <c r="B22" s="313"/>
      <c r="C22" s="314">
        <v>82</v>
      </c>
      <c r="D22" s="303"/>
      <c r="E22" s="315">
        <v>16</v>
      </c>
      <c r="F22" s="315">
        <v>235</v>
      </c>
      <c r="G22" s="193">
        <f>E22*F22</f>
        <v>3760</v>
      </c>
      <c r="H22" s="315">
        <v>10</v>
      </c>
      <c r="I22" s="316">
        <f t="shared" si="1"/>
        <v>45.853658536585364</v>
      </c>
      <c r="J22" s="34"/>
      <c r="K22" s="276" t="s">
        <v>460</v>
      </c>
    </row>
    <row r="23" spans="1:11" s="4" customFormat="1" ht="16.5" customHeight="1">
      <c r="A23" s="360" t="s">
        <v>333</v>
      </c>
      <c r="B23" s="313"/>
      <c r="C23" s="314">
        <v>66</v>
      </c>
      <c r="D23" s="303"/>
      <c r="E23" s="315">
        <v>16</v>
      </c>
      <c r="F23" s="315">
        <v>191</v>
      </c>
      <c r="G23" s="193">
        <f>E23*F23</f>
        <v>3056</v>
      </c>
      <c r="H23" s="315">
        <v>10</v>
      </c>
      <c r="I23" s="316">
        <f>G23/C23</f>
        <v>46.303030303030305</v>
      </c>
      <c r="J23" s="34"/>
      <c r="K23" s="276" t="s">
        <v>460</v>
      </c>
    </row>
    <row r="24" spans="1:11" s="4" customFormat="1" ht="16.5" customHeight="1" thickBot="1">
      <c r="A24" s="360" t="s">
        <v>334</v>
      </c>
      <c r="B24" s="313"/>
      <c r="C24" s="314">
        <v>100</v>
      </c>
      <c r="D24" s="303"/>
      <c r="E24" s="315">
        <v>24</v>
      </c>
      <c r="F24" s="315">
        <v>239</v>
      </c>
      <c r="G24" s="193">
        <f>E24*F24</f>
        <v>5736</v>
      </c>
      <c r="H24" s="315">
        <v>8</v>
      </c>
      <c r="I24" s="316">
        <f>G24/C24</f>
        <v>57.36</v>
      </c>
      <c r="J24" s="34"/>
      <c r="K24" s="276" t="s">
        <v>17</v>
      </c>
    </row>
    <row r="25" spans="1:11" s="39" customFormat="1" ht="26.25" customHeight="1" thickBot="1">
      <c r="A25" s="317" t="s">
        <v>12</v>
      </c>
      <c r="B25" s="318"/>
      <c r="C25" s="319">
        <f>SUM(C15:C22)</f>
        <v>640</v>
      </c>
      <c r="D25" s="320"/>
      <c r="E25" s="321"/>
      <c r="F25" s="321">
        <f>SUM(F15:F22)</f>
        <v>2382</v>
      </c>
      <c r="G25" s="193">
        <f>SUM(G14:G24)</f>
        <v>57344</v>
      </c>
      <c r="H25" s="321">
        <v>108</v>
      </c>
      <c r="I25" s="304">
        <f>SUM(G25/C25)</f>
        <v>89.6</v>
      </c>
      <c r="J25" s="66"/>
      <c r="K25" s="305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306"/>
      <c r="K26" s="259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07"/>
      <c r="J27" s="308"/>
      <c r="K27" s="259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09"/>
      <c r="J28" s="310"/>
      <c r="K28" s="259"/>
    </row>
    <row r="29" spans="1:11" s="4" customFormat="1" ht="15" customHeight="1">
      <c r="A29" s="2"/>
      <c r="B29" s="7"/>
      <c r="C29" s="311"/>
      <c r="D29" s="311"/>
      <c r="E29" s="312"/>
      <c r="F29" s="312"/>
      <c r="G29" s="312"/>
      <c r="H29" s="312"/>
      <c r="I29" s="312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259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A27" sqref="A27:B28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177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91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102" customFormat="1" ht="16.5" customHeight="1" thickBot="1">
      <c r="A14" s="104" t="s">
        <v>387</v>
      </c>
      <c r="B14" s="138">
        <v>1977</v>
      </c>
      <c r="C14" s="138">
        <v>94.5</v>
      </c>
      <c r="D14" s="26"/>
      <c r="E14" s="45">
        <v>24</v>
      </c>
      <c r="F14" s="138">
        <v>234</v>
      </c>
      <c r="G14" s="148">
        <f>E14*F14</f>
        <v>5616</v>
      </c>
      <c r="H14" s="148">
        <v>10</v>
      </c>
      <c r="I14" s="46">
        <f>G14/C14</f>
        <v>59.42857142857143</v>
      </c>
      <c r="J14" s="47"/>
      <c r="K14" s="121" t="s">
        <v>70</v>
      </c>
    </row>
    <row r="15" spans="1:11" s="102" customFormat="1" ht="16.5" customHeight="1" thickBot="1">
      <c r="A15" s="103" t="s">
        <v>388</v>
      </c>
      <c r="B15" s="139">
        <v>1975</v>
      </c>
      <c r="C15" s="139">
        <v>79.4</v>
      </c>
      <c r="D15" s="26"/>
      <c r="E15" s="45">
        <v>24</v>
      </c>
      <c r="F15" s="139">
        <v>244</v>
      </c>
      <c r="G15" s="148">
        <f aca="true" t="shared" si="0" ref="G15:G24">E15*F15</f>
        <v>5856</v>
      </c>
      <c r="H15" s="148">
        <v>10</v>
      </c>
      <c r="I15" s="46">
        <f aca="true" t="shared" si="1" ref="I15:I24">G15/C15</f>
        <v>73.75314861460957</v>
      </c>
      <c r="J15" s="47"/>
      <c r="K15" s="121" t="s">
        <v>70</v>
      </c>
    </row>
    <row r="16" spans="1:11" s="102" customFormat="1" ht="16.5" customHeight="1" thickBot="1">
      <c r="A16" s="103" t="s">
        <v>389</v>
      </c>
      <c r="B16" s="139">
        <v>1988</v>
      </c>
      <c r="C16" s="139">
        <v>84</v>
      </c>
      <c r="D16" s="26"/>
      <c r="E16" s="45">
        <v>24</v>
      </c>
      <c r="F16" s="139">
        <v>253</v>
      </c>
      <c r="G16" s="148">
        <f t="shared" si="0"/>
        <v>6072</v>
      </c>
      <c r="H16" s="148">
        <v>10</v>
      </c>
      <c r="I16" s="46">
        <f t="shared" si="1"/>
        <v>72.28571428571429</v>
      </c>
      <c r="J16" s="47"/>
      <c r="K16" s="121" t="s">
        <v>70</v>
      </c>
    </row>
    <row r="17" spans="1:11" s="102" customFormat="1" ht="16.5" customHeight="1" thickBot="1">
      <c r="A17" s="103" t="s">
        <v>390</v>
      </c>
      <c r="B17" s="139">
        <v>1973</v>
      </c>
      <c r="C17" s="139">
        <v>97</v>
      </c>
      <c r="D17" s="26"/>
      <c r="E17" s="45">
        <v>24</v>
      </c>
      <c r="F17" s="139">
        <v>276</v>
      </c>
      <c r="G17" s="148">
        <f t="shared" si="0"/>
        <v>6624</v>
      </c>
      <c r="H17" s="148">
        <v>10</v>
      </c>
      <c r="I17" s="46">
        <f t="shared" si="1"/>
        <v>68.28865979381443</v>
      </c>
      <c r="J17" s="47"/>
      <c r="K17" s="121" t="s">
        <v>70</v>
      </c>
    </row>
    <row r="18" spans="1:11" s="102" customFormat="1" ht="16.5" customHeight="1" thickBot="1">
      <c r="A18" s="103" t="s">
        <v>392</v>
      </c>
      <c r="B18" s="139">
        <v>1992</v>
      </c>
      <c r="C18" s="139">
        <v>90.8</v>
      </c>
      <c r="D18" s="26"/>
      <c r="E18" s="45">
        <v>24</v>
      </c>
      <c r="F18" s="139">
        <v>240</v>
      </c>
      <c r="G18" s="148">
        <f t="shared" si="0"/>
        <v>5760</v>
      </c>
      <c r="H18" s="148">
        <v>10</v>
      </c>
      <c r="I18" s="46">
        <f t="shared" si="1"/>
        <v>63.436123348017624</v>
      </c>
      <c r="J18" s="47"/>
      <c r="K18" s="121" t="s">
        <v>70</v>
      </c>
    </row>
    <row r="19" spans="1:11" s="102" customFormat="1" ht="16.5" customHeight="1" thickBot="1">
      <c r="A19" s="103" t="s">
        <v>393</v>
      </c>
      <c r="B19" s="139">
        <v>1987</v>
      </c>
      <c r="C19" s="139">
        <v>90.5</v>
      </c>
      <c r="D19" s="26"/>
      <c r="E19" s="45">
        <v>24</v>
      </c>
      <c r="F19" s="139">
        <v>232</v>
      </c>
      <c r="G19" s="148">
        <f t="shared" si="0"/>
        <v>5568</v>
      </c>
      <c r="H19" s="148">
        <v>10</v>
      </c>
      <c r="I19" s="46">
        <f t="shared" si="1"/>
        <v>61.52486187845304</v>
      </c>
      <c r="J19" s="47"/>
      <c r="K19" s="121" t="s">
        <v>70</v>
      </c>
    </row>
    <row r="20" spans="1:11" s="135" customFormat="1" ht="16.5" customHeight="1" thickBot="1">
      <c r="A20" s="103" t="s">
        <v>394</v>
      </c>
      <c r="B20" s="139">
        <v>1988</v>
      </c>
      <c r="C20" s="139">
        <v>79.2</v>
      </c>
      <c r="D20" s="26"/>
      <c r="E20" s="45">
        <v>24</v>
      </c>
      <c r="F20" s="139">
        <v>237</v>
      </c>
      <c r="G20" s="148">
        <f t="shared" si="0"/>
        <v>5688</v>
      </c>
      <c r="H20" s="148">
        <v>10</v>
      </c>
      <c r="I20" s="46">
        <f t="shared" si="1"/>
        <v>71.81818181818181</v>
      </c>
      <c r="J20" s="47"/>
      <c r="K20" s="121" t="s">
        <v>70</v>
      </c>
    </row>
    <row r="21" spans="1:11" s="102" customFormat="1" ht="16.5" customHeight="1" thickBot="1">
      <c r="A21" s="103" t="s">
        <v>395</v>
      </c>
      <c r="B21" s="139">
        <v>1984</v>
      </c>
      <c r="C21" s="139">
        <v>87</v>
      </c>
      <c r="D21" s="26"/>
      <c r="E21" s="45">
        <v>24</v>
      </c>
      <c r="F21" s="139">
        <v>220</v>
      </c>
      <c r="G21" s="148">
        <f t="shared" si="0"/>
        <v>5280</v>
      </c>
      <c r="H21" s="148">
        <v>10</v>
      </c>
      <c r="I21" s="46">
        <f t="shared" si="1"/>
        <v>60.689655172413794</v>
      </c>
      <c r="J21" s="47"/>
      <c r="K21" s="121" t="s">
        <v>70</v>
      </c>
    </row>
    <row r="22" spans="1:11" s="102" customFormat="1" ht="16.5" customHeight="1" thickBot="1">
      <c r="A22" s="103" t="s">
        <v>396</v>
      </c>
      <c r="B22" s="139">
        <v>1985</v>
      </c>
      <c r="C22" s="139">
        <v>81.4</v>
      </c>
      <c r="D22" s="26"/>
      <c r="E22" s="45">
        <v>24</v>
      </c>
      <c r="F22" s="139">
        <v>278</v>
      </c>
      <c r="G22" s="148">
        <f t="shared" si="0"/>
        <v>6672</v>
      </c>
      <c r="H22" s="148">
        <v>10</v>
      </c>
      <c r="I22" s="46">
        <f t="shared" si="1"/>
        <v>81.96560196560196</v>
      </c>
      <c r="J22" s="47"/>
      <c r="K22" s="121" t="s">
        <v>70</v>
      </c>
    </row>
    <row r="23" spans="1:11" s="102" customFormat="1" ht="16.5" customHeight="1" thickBot="1">
      <c r="A23" s="103" t="s">
        <v>397</v>
      </c>
      <c r="B23" s="139">
        <v>1985</v>
      </c>
      <c r="C23" s="139">
        <v>87</v>
      </c>
      <c r="D23" s="26"/>
      <c r="E23" s="45">
        <v>24</v>
      </c>
      <c r="F23" s="139">
        <v>281</v>
      </c>
      <c r="G23" s="148">
        <f t="shared" si="0"/>
        <v>6744</v>
      </c>
      <c r="H23" s="148">
        <v>10</v>
      </c>
      <c r="I23" s="46">
        <f t="shared" si="1"/>
        <v>77.51724137931035</v>
      </c>
      <c r="J23" s="47"/>
      <c r="K23" s="121" t="s">
        <v>70</v>
      </c>
    </row>
    <row r="24" spans="1:11" s="102" customFormat="1" ht="16.5" customHeight="1" thickBot="1">
      <c r="A24" s="103" t="s">
        <v>391</v>
      </c>
      <c r="B24" s="139">
        <v>1996</v>
      </c>
      <c r="C24" s="139">
        <v>77.8</v>
      </c>
      <c r="D24" s="26"/>
      <c r="E24" s="45">
        <v>24</v>
      </c>
      <c r="F24" s="139">
        <v>212</v>
      </c>
      <c r="G24" s="148">
        <f t="shared" si="0"/>
        <v>5088</v>
      </c>
      <c r="H24" s="148">
        <v>8</v>
      </c>
      <c r="I24" s="46">
        <f t="shared" si="1"/>
        <v>65.39845758354755</v>
      </c>
      <c r="J24" s="47"/>
      <c r="K24" s="121" t="s">
        <v>70</v>
      </c>
    </row>
    <row r="25" spans="1:11" s="159" customFormat="1" ht="26.25" customHeight="1" thickBot="1">
      <c r="A25" s="140" t="s">
        <v>92</v>
      </c>
      <c r="B25" s="141"/>
      <c r="C25" s="142">
        <f>SUM(C14:D24)</f>
        <v>948.6</v>
      </c>
      <c r="D25" s="26"/>
      <c r="E25" s="45"/>
      <c r="F25" s="160">
        <f>SUM(F14:F24)</f>
        <v>2707</v>
      </c>
      <c r="G25" s="148">
        <f>SUM(G14:G24)</f>
        <v>64968</v>
      </c>
      <c r="H25" s="148">
        <f>SUM(H14:H24)</f>
        <v>108</v>
      </c>
      <c r="I25" s="46">
        <f>G25/C25</f>
        <v>68.48829854522454</v>
      </c>
      <c r="J25" s="47"/>
      <c r="K25" s="121"/>
    </row>
    <row r="26" spans="1:11" ht="18" customHeight="1" thickBot="1">
      <c r="A26" s="6"/>
      <c r="B26" s="6"/>
      <c r="C26" s="7"/>
      <c r="D26" s="8"/>
      <c r="E26" s="8"/>
      <c r="F26" s="160"/>
      <c r="G26" s="8"/>
      <c r="H26" s="8"/>
      <c r="I26" s="8"/>
      <c r="J26" s="18"/>
      <c r="K26" s="5"/>
    </row>
    <row r="27" spans="1:11" s="4" customFormat="1" ht="23.25" customHeight="1" thickBot="1">
      <c r="A27" s="541" t="s">
        <v>1</v>
      </c>
      <c r="B27" s="541"/>
      <c r="C27" s="10"/>
      <c r="D27" s="16"/>
      <c r="E27" s="16"/>
      <c r="F27" s="160"/>
      <c r="G27" s="16"/>
      <c r="H27" s="16"/>
      <c r="I27" s="16"/>
      <c r="J27" s="22"/>
      <c r="K27" s="5"/>
    </row>
    <row r="28" spans="1:11" s="4" customFormat="1" ht="34.5" customHeight="1" thickBot="1">
      <c r="A28" s="543" t="s">
        <v>62</v>
      </c>
      <c r="B28" s="544"/>
      <c r="C28" s="20"/>
      <c r="D28" s="20"/>
      <c r="E28" s="21"/>
      <c r="F28" s="160"/>
      <c r="G28" s="21"/>
      <c r="H28" s="21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workbookViewId="0" topLeftCell="A1">
      <selection activeCell="A14" sqref="A14:A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292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358" t="s">
        <v>335</v>
      </c>
      <c r="B14" s="313"/>
      <c r="C14" s="314">
        <v>65</v>
      </c>
      <c r="D14" s="303"/>
      <c r="E14" s="315">
        <v>16</v>
      </c>
      <c r="F14" s="315">
        <v>86</v>
      </c>
      <c r="G14" s="193">
        <f aca="true" t="shared" si="0" ref="G14:G24">E14*F14</f>
        <v>1376</v>
      </c>
      <c r="H14" s="315">
        <v>10</v>
      </c>
      <c r="I14" s="316">
        <f aca="true" t="shared" si="1" ref="I14:I25">G14/C14</f>
        <v>21.16923076923077</v>
      </c>
      <c r="J14" s="34"/>
      <c r="K14" s="276" t="s">
        <v>293</v>
      </c>
    </row>
    <row r="15" spans="1:11" s="4" customFormat="1" ht="16.5" customHeight="1" thickBot="1">
      <c r="A15" s="359" t="s">
        <v>336</v>
      </c>
      <c r="B15" s="313"/>
      <c r="C15" s="314">
        <v>78</v>
      </c>
      <c r="D15" s="303"/>
      <c r="E15" s="315">
        <v>20</v>
      </c>
      <c r="F15" s="315">
        <v>136</v>
      </c>
      <c r="G15" s="193">
        <f t="shared" si="0"/>
        <v>2720</v>
      </c>
      <c r="H15" s="315">
        <v>10</v>
      </c>
      <c r="I15" s="316">
        <f t="shared" si="1"/>
        <v>34.87179487179487</v>
      </c>
      <c r="J15" s="34"/>
      <c r="K15" s="276" t="s">
        <v>293</v>
      </c>
    </row>
    <row r="16" spans="1:11" s="4" customFormat="1" ht="16.5" customHeight="1" thickBot="1">
      <c r="A16" s="359" t="s">
        <v>337</v>
      </c>
      <c r="B16" s="313"/>
      <c r="C16" s="314">
        <v>77</v>
      </c>
      <c r="D16" s="303"/>
      <c r="E16" s="315">
        <v>16</v>
      </c>
      <c r="F16" s="315">
        <v>100</v>
      </c>
      <c r="G16" s="193">
        <f t="shared" si="0"/>
        <v>1600</v>
      </c>
      <c r="H16" s="315">
        <v>10</v>
      </c>
      <c r="I16" s="316">
        <f t="shared" si="1"/>
        <v>20.77922077922078</v>
      </c>
      <c r="J16" s="34"/>
      <c r="K16" s="276" t="s">
        <v>293</v>
      </c>
    </row>
    <row r="17" spans="1:11" s="4" customFormat="1" ht="16.5" customHeight="1" thickBot="1">
      <c r="A17" s="359" t="s">
        <v>338</v>
      </c>
      <c r="B17" s="313"/>
      <c r="C17" s="314">
        <v>63</v>
      </c>
      <c r="D17" s="303"/>
      <c r="E17" s="315">
        <v>16</v>
      </c>
      <c r="F17" s="315">
        <v>203</v>
      </c>
      <c r="G17" s="193">
        <f t="shared" si="0"/>
        <v>3248</v>
      </c>
      <c r="H17" s="315">
        <v>10</v>
      </c>
      <c r="I17" s="316">
        <f t="shared" si="1"/>
        <v>51.55555555555556</v>
      </c>
      <c r="J17" s="34"/>
      <c r="K17" s="276" t="s">
        <v>293</v>
      </c>
    </row>
    <row r="18" spans="1:11" s="4" customFormat="1" ht="16.5" customHeight="1">
      <c r="A18" s="360" t="s">
        <v>339</v>
      </c>
      <c r="B18" s="313"/>
      <c r="C18" s="314">
        <v>63</v>
      </c>
      <c r="D18" s="303"/>
      <c r="E18" s="315">
        <v>16</v>
      </c>
      <c r="F18" s="315">
        <v>162</v>
      </c>
      <c r="G18" s="193">
        <f t="shared" si="0"/>
        <v>2592</v>
      </c>
      <c r="H18" s="315">
        <v>10</v>
      </c>
      <c r="I18" s="316">
        <f t="shared" si="1"/>
        <v>41.142857142857146</v>
      </c>
      <c r="J18" s="34"/>
      <c r="K18" s="276" t="s">
        <v>293</v>
      </c>
    </row>
    <row r="19" spans="1:11" s="4" customFormat="1" ht="16.5" customHeight="1">
      <c r="A19" s="360" t="s">
        <v>340</v>
      </c>
      <c r="B19" s="313"/>
      <c r="C19" s="314">
        <v>65</v>
      </c>
      <c r="D19" s="303"/>
      <c r="E19" s="315">
        <v>16</v>
      </c>
      <c r="F19" s="315">
        <v>130</v>
      </c>
      <c r="G19" s="193">
        <f t="shared" si="0"/>
        <v>2080</v>
      </c>
      <c r="H19" s="315">
        <v>10</v>
      </c>
      <c r="I19" s="316">
        <f t="shared" si="1"/>
        <v>32</v>
      </c>
      <c r="J19" s="34"/>
      <c r="K19" s="276" t="s">
        <v>293</v>
      </c>
    </row>
    <row r="20" spans="1:11" s="4" customFormat="1" ht="16.5" customHeight="1">
      <c r="A20" s="360" t="s">
        <v>341</v>
      </c>
      <c r="B20" s="313"/>
      <c r="C20" s="314">
        <v>56</v>
      </c>
      <c r="D20" s="303"/>
      <c r="E20" s="315">
        <v>16</v>
      </c>
      <c r="F20" s="315">
        <v>184</v>
      </c>
      <c r="G20" s="193">
        <f t="shared" si="0"/>
        <v>2944</v>
      </c>
      <c r="H20" s="315">
        <v>10</v>
      </c>
      <c r="I20" s="316">
        <f t="shared" si="1"/>
        <v>52.57142857142857</v>
      </c>
      <c r="J20" s="34"/>
      <c r="K20" s="276" t="s">
        <v>293</v>
      </c>
    </row>
    <row r="21" spans="1:11" s="4" customFormat="1" ht="16.5" customHeight="1">
      <c r="A21" s="360" t="s">
        <v>342</v>
      </c>
      <c r="B21" s="313"/>
      <c r="C21" s="314">
        <v>82</v>
      </c>
      <c r="D21" s="303"/>
      <c r="E21" s="315">
        <v>16</v>
      </c>
      <c r="F21" s="315">
        <v>60</v>
      </c>
      <c r="G21" s="193">
        <f t="shared" si="0"/>
        <v>960</v>
      </c>
      <c r="H21" s="315">
        <v>10</v>
      </c>
      <c r="I21" s="316">
        <f t="shared" si="1"/>
        <v>11.707317073170731</v>
      </c>
      <c r="J21" s="34"/>
      <c r="K21" s="276" t="s">
        <v>293</v>
      </c>
    </row>
    <row r="22" spans="1:11" s="4" customFormat="1" ht="16.5" customHeight="1">
      <c r="A22" s="360" t="s">
        <v>343</v>
      </c>
      <c r="B22" s="313"/>
      <c r="C22" s="314">
        <v>61</v>
      </c>
      <c r="D22" s="303"/>
      <c r="E22" s="315">
        <v>16</v>
      </c>
      <c r="F22" s="315">
        <v>60</v>
      </c>
      <c r="G22" s="193">
        <f t="shared" si="0"/>
        <v>960</v>
      </c>
      <c r="H22" s="315">
        <v>10</v>
      </c>
      <c r="I22" s="316">
        <f t="shared" si="1"/>
        <v>15.737704918032787</v>
      </c>
      <c r="J22" s="34"/>
      <c r="K22" s="276" t="s">
        <v>293</v>
      </c>
    </row>
    <row r="23" spans="1:11" s="4" customFormat="1" ht="16.5" customHeight="1">
      <c r="A23" s="360" t="s">
        <v>344</v>
      </c>
      <c r="B23" s="313"/>
      <c r="C23" s="314">
        <v>76</v>
      </c>
      <c r="D23" s="303"/>
      <c r="E23" s="315">
        <v>16</v>
      </c>
      <c r="F23" s="315">
        <v>56</v>
      </c>
      <c r="G23" s="193">
        <f t="shared" si="0"/>
        <v>896</v>
      </c>
      <c r="H23" s="315">
        <v>10</v>
      </c>
      <c r="I23" s="316">
        <f t="shared" si="1"/>
        <v>11.789473684210526</v>
      </c>
      <c r="J23" s="34"/>
      <c r="K23" s="276" t="s">
        <v>293</v>
      </c>
    </row>
    <row r="24" spans="1:11" s="4" customFormat="1" ht="16.5" customHeight="1" thickBot="1">
      <c r="A24" s="360" t="s">
        <v>345</v>
      </c>
      <c r="B24" s="313"/>
      <c r="C24" s="314">
        <v>76</v>
      </c>
      <c r="D24" s="303"/>
      <c r="E24" s="315">
        <v>24</v>
      </c>
      <c r="F24" s="315">
        <v>402</v>
      </c>
      <c r="G24" s="193">
        <f t="shared" si="0"/>
        <v>9648</v>
      </c>
      <c r="H24" s="315">
        <v>10</v>
      </c>
      <c r="I24" s="316">
        <f t="shared" si="1"/>
        <v>126.94736842105263</v>
      </c>
      <c r="J24" s="34"/>
      <c r="K24" s="276" t="s">
        <v>293</v>
      </c>
    </row>
    <row r="25" spans="1:11" s="39" customFormat="1" ht="26.25" customHeight="1" thickBot="1">
      <c r="A25" s="317" t="s">
        <v>12</v>
      </c>
      <c r="B25" s="318"/>
      <c r="C25" s="319">
        <f>SUM(C15:C23)</f>
        <v>621</v>
      </c>
      <c r="D25" s="320"/>
      <c r="E25" s="321"/>
      <c r="F25" s="321">
        <f>SUM(F15:F23)</f>
        <v>1091</v>
      </c>
      <c r="G25" s="193">
        <f>SUM(G14:G24)</f>
        <v>29024</v>
      </c>
      <c r="H25" s="321">
        <v>108</v>
      </c>
      <c r="I25" s="316">
        <f t="shared" si="1"/>
        <v>46.73752012882448</v>
      </c>
      <c r="J25" s="66"/>
      <c r="K25" s="305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306"/>
      <c r="K26" s="259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07"/>
      <c r="J27" s="308"/>
      <c r="K27" s="259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09"/>
      <c r="J28" s="310"/>
      <c r="K28" s="259"/>
    </row>
    <row r="29" spans="1:11" s="4" customFormat="1" ht="15" customHeight="1">
      <c r="A29" s="2"/>
      <c r="B29" s="7"/>
      <c r="C29" s="311"/>
      <c r="D29" s="311"/>
      <c r="E29" s="312"/>
      <c r="F29" s="312"/>
      <c r="G29" s="312"/>
      <c r="H29" s="312"/>
      <c r="I29" s="312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259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Normal="104" zoomScaleSheetLayoutView="100" zoomScalePageLayoutView="0" workbookViewId="0" topLeftCell="A1">
      <selection activeCell="A14" sqref="A14:A20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38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>
      <c r="A14" s="360" t="s">
        <v>264</v>
      </c>
      <c r="B14" s="24">
        <v>1986</v>
      </c>
      <c r="C14" s="25">
        <v>82</v>
      </c>
      <c r="D14" s="26">
        <v>3</v>
      </c>
      <c r="E14" s="33">
        <v>16</v>
      </c>
      <c r="F14" s="33">
        <v>162</v>
      </c>
      <c r="G14" s="33">
        <f aca="true" t="shared" si="0" ref="G14:G20">SUM(E14*F14)</f>
        <v>2592</v>
      </c>
      <c r="H14" s="33">
        <v>10</v>
      </c>
      <c r="I14" s="38">
        <f aca="true" t="shared" si="1" ref="I14:I19">G14/C14</f>
        <v>31.609756097560975</v>
      </c>
      <c r="J14" s="34"/>
      <c r="K14" s="48" t="s">
        <v>132</v>
      </c>
    </row>
    <row r="15" spans="1:11" s="4" customFormat="1" ht="16.5" customHeight="1">
      <c r="A15" s="360" t="s">
        <v>265</v>
      </c>
      <c r="B15" s="24">
        <v>1979</v>
      </c>
      <c r="C15" s="25">
        <v>95</v>
      </c>
      <c r="D15" s="26">
        <v>3</v>
      </c>
      <c r="E15" s="33">
        <v>16</v>
      </c>
      <c r="F15" s="33">
        <v>204</v>
      </c>
      <c r="G15" s="33">
        <f t="shared" si="0"/>
        <v>3264</v>
      </c>
      <c r="H15" s="33">
        <v>10</v>
      </c>
      <c r="I15" s="38">
        <f t="shared" si="1"/>
        <v>34.357894736842105</v>
      </c>
      <c r="J15" s="34"/>
      <c r="K15" s="48" t="s">
        <v>132</v>
      </c>
    </row>
    <row r="16" spans="1:11" s="4" customFormat="1" ht="16.5" customHeight="1">
      <c r="A16" s="360" t="s">
        <v>266</v>
      </c>
      <c r="B16" s="24">
        <v>1986</v>
      </c>
      <c r="C16" s="25">
        <v>81</v>
      </c>
      <c r="D16" s="26">
        <v>3</v>
      </c>
      <c r="E16" s="33">
        <v>16</v>
      </c>
      <c r="F16" s="33">
        <v>160</v>
      </c>
      <c r="G16" s="33">
        <f t="shared" si="0"/>
        <v>2560</v>
      </c>
      <c r="H16" s="33">
        <v>10</v>
      </c>
      <c r="I16" s="38">
        <f t="shared" si="1"/>
        <v>31.604938271604937</v>
      </c>
      <c r="J16" s="34"/>
      <c r="K16" s="276" t="s">
        <v>132</v>
      </c>
    </row>
    <row r="17" spans="1:11" s="4" customFormat="1" ht="16.5" customHeight="1">
      <c r="A17" s="360" t="s">
        <v>115</v>
      </c>
      <c r="B17" s="24">
        <v>1982</v>
      </c>
      <c r="C17" s="25">
        <v>68</v>
      </c>
      <c r="D17" s="26">
        <v>3</v>
      </c>
      <c r="E17" s="33">
        <v>16</v>
      </c>
      <c r="F17" s="33">
        <v>196</v>
      </c>
      <c r="G17" s="33">
        <f t="shared" si="0"/>
        <v>3136</v>
      </c>
      <c r="H17" s="33">
        <v>10</v>
      </c>
      <c r="I17" s="38">
        <f t="shared" si="1"/>
        <v>46.11764705882353</v>
      </c>
      <c r="J17" s="34"/>
      <c r="K17" s="48" t="s">
        <v>17</v>
      </c>
    </row>
    <row r="18" spans="1:11" s="4" customFormat="1" ht="16.5" customHeight="1">
      <c r="A18" s="360" t="s">
        <v>26</v>
      </c>
      <c r="B18" s="24">
        <v>1977</v>
      </c>
      <c r="C18" s="25">
        <v>80</v>
      </c>
      <c r="D18" s="26">
        <v>1</v>
      </c>
      <c r="E18" s="33">
        <v>16</v>
      </c>
      <c r="F18" s="33">
        <v>257</v>
      </c>
      <c r="G18" s="33">
        <f t="shared" si="0"/>
        <v>4112</v>
      </c>
      <c r="H18" s="33">
        <v>10</v>
      </c>
      <c r="I18" s="38">
        <f t="shared" si="1"/>
        <v>51.4</v>
      </c>
      <c r="J18" s="34"/>
      <c r="K18" s="48" t="s">
        <v>17</v>
      </c>
    </row>
    <row r="19" spans="1:11" s="4" customFormat="1" ht="16.5" customHeight="1">
      <c r="A19" s="360" t="s">
        <v>45</v>
      </c>
      <c r="B19" s="24">
        <v>1968</v>
      </c>
      <c r="C19" s="25">
        <v>70</v>
      </c>
      <c r="D19" s="26">
        <v>2</v>
      </c>
      <c r="E19" s="33">
        <v>16</v>
      </c>
      <c r="F19" s="33">
        <v>252</v>
      </c>
      <c r="G19" s="33">
        <f t="shared" si="0"/>
        <v>4032</v>
      </c>
      <c r="H19" s="33">
        <v>10</v>
      </c>
      <c r="I19" s="38">
        <f t="shared" si="1"/>
        <v>57.6</v>
      </c>
      <c r="J19" s="34"/>
      <c r="K19" s="48" t="s">
        <v>17</v>
      </c>
    </row>
    <row r="20" spans="1:11" s="4" customFormat="1" ht="16.5" customHeight="1" thickBot="1">
      <c r="A20" s="360" t="s">
        <v>44</v>
      </c>
      <c r="B20" s="24">
        <v>1976</v>
      </c>
      <c r="C20" s="25">
        <v>85</v>
      </c>
      <c r="D20" s="26">
        <v>1</v>
      </c>
      <c r="E20" s="33">
        <v>16</v>
      </c>
      <c r="F20" s="33">
        <v>845</v>
      </c>
      <c r="G20" s="33">
        <f t="shared" si="0"/>
        <v>13520</v>
      </c>
      <c r="H20" s="33">
        <v>48</v>
      </c>
      <c r="I20" s="38">
        <f>G20/C20</f>
        <v>159.05882352941177</v>
      </c>
      <c r="J20" s="34"/>
      <c r="K20" s="48" t="s">
        <v>17</v>
      </c>
    </row>
    <row r="21" spans="1:11" s="39" customFormat="1" ht="26.25" customHeight="1" thickBot="1">
      <c r="A21" s="63" t="s">
        <v>12</v>
      </c>
      <c r="B21" s="59"/>
      <c r="C21" s="60">
        <f>SUM(C15:C19)</f>
        <v>394</v>
      </c>
      <c r="D21" s="61"/>
      <c r="E21" s="64">
        <v>16</v>
      </c>
      <c r="F21" s="64">
        <f>SUM(F15:F19)</f>
        <v>1069</v>
      </c>
      <c r="G21" s="64">
        <f>SUM(G15:G19)</f>
        <v>17104</v>
      </c>
      <c r="H21" s="64">
        <v>108</v>
      </c>
      <c r="I21" s="65">
        <f>SUM(G21/C21)</f>
        <v>43.411167512690355</v>
      </c>
      <c r="J21" s="66"/>
      <c r="K21" s="72"/>
    </row>
    <row r="22" spans="1:11" ht="18" customHeight="1">
      <c r="A22" s="6"/>
      <c r="B22" s="6"/>
      <c r="C22" s="7"/>
      <c r="D22" s="8"/>
      <c r="E22" s="8"/>
      <c r="F22" s="8"/>
      <c r="G22" s="8"/>
      <c r="H22" s="8"/>
      <c r="I22" s="8"/>
      <c r="J22" s="18"/>
      <c r="K22" s="5"/>
    </row>
    <row r="23" spans="1:11" s="4" customFormat="1" ht="23.25" customHeight="1">
      <c r="A23" s="541" t="s">
        <v>1</v>
      </c>
      <c r="B23" s="541"/>
      <c r="C23" s="542"/>
      <c r="D23" s="362"/>
      <c r="E23" s="362"/>
      <c r="F23" s="362" t="s">
        <v>2</v>
      </c>
      <c r="G23" s="362"/>
      <c r="H23" s="362"/>
      <c r="I23" s="16"/>
      <c r="J23" s="22"/>
      <c r="K23" s="5"/>
    </row>
    <row r="24" spans="1:11" s="4" customFormat="1" ht="34.5" customHeight="1">
      <c r="A24" s="543" t="s">
        <v>62</v>
      </c>
      <c r="B24" s="544"/>
      <c r="C24" s="544"/>
      <c r="D24" s="544"/>
      <c r="E24" s="363"/>
      <c r="F24" s="363" t="s">
        <v>37</v>
      </c>
      <c r="G24" s="363"/>
      <c r="H24" s="363"/>
      <c r="I24" s="21"/>
      <c r="J24" s="23"/>
      <c r="K24" s="5"/>
    </row>
    <row r="25" spans="1:11" s="4" customFormat="1" ht="15" customHeight="1">
      <c r="A25" s="2"/>
      <c r="B25" s="11"/>
      <c r="C25" s="12"/>
      <c r="D25" s="12"/>
      <c r="E25" s="13"/>
      <c r="F25" s="13"/>
      <c r="G25" s="13"/>
      <c r="H25" s="13"/>
      <c r="I25" s="13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1" s="5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A27" sqref="A27:H28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93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102" customFormat="1" ht="16.5" customHeight="1" thickBot="1">
      <c r="A14" s="390" t="s">
        <v>448</v>
      </c>
      <c r="B14" s="148"/>
      <c r="C14" s="392">
        <v>67</v>
      </c>
      <c r="D14" s="26"/>
      <c r="E14" s="45">
        <v>16</v>
      </c>
      <c r="F14" s="392">
        <v>192</v>
      </c>
      <c r="G14" s="148">
        <f>E14*F14</f>
        <v>3072</v>
      </c>
      <c r="H14" s="148"/>
      <c r="I14" s="46">
        <f aca="true" t="shared" si="0" ref="I14:I23">E14*F14/C14</f>
        <v>45.850746268656714</v>
      </c>
      <c r="J14" s="47"/>
      <c r="K14" s="121" t="s">
        <v>86</v>
      </c>
    </row>
    <row r="15" spans="1:11" s="102" customFormat="1" ht="16.5" customHeight="1" thickBot="1">
      <c r="A15" s="391" t="s">
        <v>449</v>
      </c>
      <c r="B15" s="148"/>
      <c r="C15" s="393">
        <v>85</v>
      </c>
      <c r="D15" s="26"/>
      <c r="E15" s="45">
        <v>16</v>
      </c>
      <c r="F15" s="393">
        <v>193</v>
      </c>
      <c r="G15" s="148">
        <f aca="true" t="shared" si="1" ref="G15:G24">E15*F15</f>
        <v>3088</v>
      </c>
      <c r="H15" s="148"/>
      <c r="I15" s="46">
        <f t="shared" si="0"/>
        <v>36.32941176470588</v>
      </c>
      <c r="J15" s="47"/>
      <c r="K15" s="121" t="s">
        <v>86</v>
      </c>
    </row>
    <row r="16" spans="1:11" s="102" customFormat="1" ht="16.5" customHeight="1" thickBot="1">
      <c r="A16" s="391" t="s">
        <v>450</v>
      </c>
      <c r="B16" s="148"/>
      <c r="C16" s="393">
        <v>65</v>
      </c>
      <c r="D16" s="26"/>
      <c r="E16" s="45">
        <v>16</v>
      </c>
      <c r="F16" s="393">
        <v>182</v>
      </c>
      <c r="G16" s="148">
        <f t="shared" si="1"/>
        <v>2912</v>
      </c>
      <c r="H16" s="148"/>
      <c r="I16" s="46">
        <f t="shared" si="0"/>
        <v>44.8</v>
      </c>
      <c r="J16" s="47"/>
      <c r="K16" s="121" t="s">
        <v>86</v>
      </c>
    </row>
    <row r="17" spans="1:11" s="102" customFormat="1" ht="16.5" customHeight="1" thickBot="1">
      <c r="A17" s="391" t="s">
        <v>451</v>
      </c>
      <c r="B17" s="148"/>
      <c r="C17" s="393">
        <v>77</v>
      </c>
      <c r="D17" s="26"/>
      <c r="E17" s="45">
        <v>16</v>
      </c>
      <c r="F17" s="393">
        <v>138</v>
      </c>
      <c r="G17" s="148">
        <f t="shared" si="1"/>
        <v>2208</v>
      </c>
      <c r="H17" s="148"/>
      <c r="I17" s="46">
        <f t="shared" si="0"/>
        <v>28.675324675324674</v>
      </c>
      <c r="J17" s="47"/>
      <c r="K17" s="121" t="s">
        <v>86</v>
      </c>
    </row>
    <row r="18" spans="1:11" s="102" customFormat="1" ht="16.5" customHeight="1" thickBot="1">
      <c r="A18" s="391" t="s">
        <v>452</v>
      </c>
      <c r="B18" s="148"/>
      <c r="C18" s="393">
        <v>65</v>
      </c>
      <c r="D18" s="26"/>
      <c r="E18" s="45">
        <v>16</v>
      </c>
      <c r="F18" s="393">
        <v>131</v>
      </c>
      <c r="G18" s="148">
        <f t="shared" si="1"/>
        <v>2096</v>
      </c>
      <c r="H18" s="148"/>
      <c r="I18" s="46">
        <f t="shared" si="0"/>
        <v>32.246153846153845</v>
      </c>
      <c r="J18" s="47"/>
      <c r="K18" s="121" t="s">
        <v>86</v>
      </c>
    </row>
    <row r="19" spans="1:11" s="102" customFormat="1" ht="16.5" customHeight="1" thickBot="1">
      <c r="A19" s="391" t="s">
        <v>453</v>
      </c>
      <c r="B19" s="148"/>
      <c r="C19" s="393">
        <v>72</v>
      </c>
      <c r="D19" s="26"/>
      <c r="E19" s="45">
        <v>16</v>
      </c>
      <c r="F19" s="393">
        <v>172</v>
      </c>
      <c r="G19" s="148">
        <f t="shared" si="1"/>
        <v>2752</v>
      </c>
      <c r="H19" s="148"/>
      <c r="I19" s="46">
        <f t="shared" si="0"/>
        <v>38.22222222222222</v>
      </c>
      <c r="J19" s="47"/>
      <c r="K19" s="121" t="s">
        <v>86</v>
      </c>
    </row>
    <row r="20" spans="1:11" s="135" customFormat="1" ht="16.5" customHeight="1" thickBot="1">
      <c r="A20" s="391" t="s">
        <v>454</v>
      </c>
      <c r="B20" s="148"/>
      <c r="C20" s="393">
        <v>68</v>
      </c>
      <c r="D20" s="26"/>
      <c r="E20" s="45">
        <v>16</v>
      </c>
      <c r="F20" s="393">
        <v>161</v>
      </c>
      <c r="G20" s="148">
        <f t="shared" si="1"/>
        <v>2576</v>
      </c>
      <c r="H20" s="148"/>
      <c r="I20" s="46">
        <f t="shared" si="0"/>
        <v>37.88235294117647</v>
      </c>
      <c r="J20" s="47"/>
      <c r="K20" s="121" t="s">
        <v>86</v>
      </c>
    </row>
    <row r="21" spans="1:11" s="102" customFormat="1" ht="16.5" customHeight="1" thickBot="1">
      <c r="A21" s="391" t="s">
        <v>455</v>
      </c>
      <c r="B21" s="148"/>
      <c r="C21" s="393">
        <v>78</v>
      </c>
      <c r="D21" s="26"/>
      <c r="E21" s="45">
        <v>16</v>
      </c>
      <c r="F21" s="393">
        <v>189</v>
      </c>
      <c r="G21" s="148">
        <f t="shared" si="1"/>
        <v>3024</v>
      </c>
      <c r="H21" s="148"/>
      <c r="I21" s="46">
        <f t="shared" si="0"/>
        <v>38.76923076923077</v>
      </c>
      <c r="J21" s="47"/>
      <c r="K21" s="121" t="s">
        <v>86</v>
      </c>
    </row>
    <row r="22" spans="1:11" s="102" customFormat="1" ht="16.5" customHeight="1" thickBot="1">
      <c r="A22" s="391" t="s">
        <v>456</v>
      </c>
      <c r="B22" s="148"/>
      <c r="C22" s="393">
        <v>89</v>
      </c>
      <c r="D22" s="26"/>
      <c r="E22" s="45">
        <v>16</v>
      </c>
      <c r="F22" s="393">
        <v>257</v>
      </c>
      <c r="G22" s="148">
        <f t="shared" si="1"/>
        <v>4112</v>
      </c>
      <c r="H22" s="148"/>
      <c r="I22" s="46">
        <f t="shared" si="0"/>
        <v>46.20224719101124</v>
      </c>
      <c r="J22" s="47"/>
      <c r="K22" s="121" t="s">
        <v>86</v>
      </c>
    </row>
    <row r="23" spans="1:11" s="102" customFormat="1" ht="16.5" customHeight="1" thickBot="1">
      <c r="A23" s="391" t="s">
        <v>457</v>
      </c>
      <c r="B23" s="148"/>
      <c r="C23" s="393">
        <v>78</v>
      </c>
      <c r="D23" s="26"/>
      <c r="E23" s="45">
        <v>16</v>
      </c>
      <c r="F23" s="393">
        <v>173</v>
      </c>
      <c r="G23" s="148">
        <f t="shared" si="1"/>
        <v>2768</v>
      </c>
      <c r="H23" s="148"/>
      <c r="I23" s="46">
        <f t="shared" si="0"/>
        <v>35.48717948717949</v>
      </c>
      <c r="J23" s="47"/>
      <c r="K23" s="121" t="s">
        <v>86</v>
      </c>
    </row>
    <row r="24" spans="1:11" s="102" customFormat="1" ht="16.5" customHeight="1" thickBot="1">
      <c r="A24" s="391" t="s">
        <v>458</v>
      </c>
      <c r="B24" s="148"/>
      <c r="C24" s="393">
        <v>78</v>
      </c>
      <c r="D24" s="26"/>
      <c r="E24" s="45">
        <v>16</v>
      </c>
      <c r="F24" s="393">
        <v>412</v>
      </c>
      <c r="G24" s="148">
        <f t="shared" si="1"/>
        <v>6592</v>
      </c>
      <c r="H24" s="148"/>
      <c r="I24" s="46">
        <f>E24*F24/C24</f>
        <v>84.51282051282051</v>
      </c>
      <c r="J24" s="47"/>
      <c r="K24" s="121" t="s">
        <v>86</v>
      </c>
    </row>
    <row r="25" spans="1:11" s="39" customFormat="1" ht="26.25" customHeight="1" thickBot="1">
      <c r="A25" s="117" t="s">
        <v>12</v>
      </c>
      <c r="B25" s="95"/>
      <c r="C25" s="96">
        <f>SUM(C14:C24)</f>
        <v>822</v>
      </c>
      <c r="D25" s="97"/>
      <c r="E25" s="150">
        <v>16</v>
      </c>
      <c r="F25" s="98">
        <f>SUM(F14:F24)</f>
        <v>2200</v>
      </c>
      <c r="G25" s="98">
        <f>SUM(G14:G24)</f>
        <v>35200</v>
      </c>
      <c r="H25" s="151">
        <f>SUM(H14:H22)</f>
        <v>0</v>
      </c>
      <c r="I25" s="101">
        <f>G25/C25</f>
        <v>42.82238442822384</v>
      </c>
      <c r="J25" s="100"/>
      <c r="K25" s="118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16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K14" sqref="K1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178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84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>
      <c r="A13" s="511"/>
      <c r="B13" s="530"/>
      <c r="C13" s="533"/>
      <c r="D13" s="517"/>
      <c r="E13" s="530"/>
      <c r="F13" s="524"/>
      <c r="G13" s="527"/>
      <c r="H13" s="524"/>
      <c r="I13" s="517"/>
      <c r="J13" s="442"/>
      <c r="K13" s="514"/>
    </row>
    <row r="14" spans="1:11" s="4" customFormat="1" ht="16.5" customHeight="1">
      <c r="A14" s="121" t="s">
        <v>361</v>
      </c>
      <c r="B14" s="121">
        <v>1978</v>
      </c>
      <c r="C14" s="121">
        <v>79</v>
      </c>
      <c r="D14" s="26"/>
      <c r="E14" s="45">
        <v>16</v>
      </c>
      <c r="F14" s="79">
        <v>204</v>
      </c>
      <c r="G14" s="45">
        <f>E14*F14</f>
        <v>3264</v>
      </c>
      <c r="H14" s="361"/>
      <c r="I14" s="46">
        <f>G14/C14</f>
        <v>41.31645569620253</v>
      </c>
      <c r="J14" s="47"/>
      <c r="K14" s="119"/>
    </row>
    <row r="15" spans="1:11" s="4" customFormat="1" ht="16.5" customHeight="1">
      <c r="A15" s="121" t="s">
        <v>362</v>
      </c>
      <c r="B15" s="121">
        <v>1980</v>
      </c>
      <c r="C15" s="121">
        <v>80</v>
      </c>
      <c r="D15" s="26"/>
      <c r="E15" s="45">
        <v>16</v>
      </c>
      <c r="F15" s="79">
        <v>166</v>
      </c>
      <c r="G15" s="45">
        <f aca="true" t="shared" si="0" ref="G15:G24">E15*F15</f>
        <v>2656</v>
      </c>
      <c r="H15" s="129"/>
      <c r="I15" s="46">
        <f aca="true" t="shared" si="1" ref="I15:I24">G15/C15</f>
        <v>33.2</v>
      </c>
      <c r="J15" s="47"/>
      <c r="K15" s="119"/>
    </row>
    <row r="16" spans="1:11" s="4" customFormat="1" ht="16.5" customHeight="1">
      <c r="A16" s="121" t="s">
        <v>363</v>
      </c>
      <c r="B16" s="121">
        <v>1983</v>
      </c>
      <c r="C16" s="121">
        <v>78</v>
      </c>
      <c r="D16" s="26"/>
      <c r="E16" s="45">
        <v>16</v>
      </c>
      <c r="F16" s="79">
        <v>46</v>
      </c>
      <c r="G16" s="45">
        <f t="shared" si="0"/>
        <v>736</v>
      </c>
      <c r="H16" s="129"/>
      <c r="I16" s="46">
        <f t="shared" si="1"/>
        <v>9.435897435897436</v>
      </c>
      <c r="J16" s="47"/>
      <c r="K16" s="119"/>
    </row>
    <row r="17" spans="1:11" s="4" customFormat="1" ht="16.5" customHeight="1">
      <c r="A17" s="121" t="s">
        <v>364</v>
      </c>
      <c r="B17" s="121">
        <v>1975</v>
      </c>
      <c r="C17" s="121">
        <v>75</v>
      </c>
      <c r="D17" s="26"/>
      <c r="E17" s="45">
        <v>16</v>
      </c>
      <c r="F17" s="79">
        <v>194</v>
      </c>
      <c r="G17" s="45">
        <f t="shared" si="0"/>
        <v>3104</v>
      </c>
      <c r="H17" s="129"/>
      <c r="I17" s="46">
        <f t="shared" si="1"/>
        <v>41.38666666666666</v>
      </c>
      <c r="J17" s="47"/>
      <c r="K17" s="119"/>
    </row>
    <row r="18" spans="1:11" s="4" customFormat="1" ht="16.5" customHeight="1">
      <c r="A18" s="121" t="s">
        <v>365</v>
      </c>
      <c r="B18" s="121">
        <v>1960</v>
      </c>
      <c r="C18" s="121">
        <v>100</v>
      </c>
      <c r="D18" s="26"/>
      <c r="E18" s="45">
        <v>16</v>
      </c>
      <c r="F18" s="79">
        <v>75</v>
      </c>
      <c r="G18" s="45">
        <f t="shared" si="0"/>
        <v>1200</v>
      </c>
      <c r="H18" s="129"/>
      <c r="I18" s="46">
        <f t="shared" si="1"/>
        <v>12</v>
      </c>
      <c r="J18" s="47"/>
      <c r="K18" s="119"/>
    </row>
    <row r="19" spans="1:11" s="4" customFormat="1" ht="16.5" customHeight="1">
      <c r="A19" s="4" t="s">
        <v>366</v>
      </c>
      <c r="B19" s="121">
        <v>1985</v>
      </c>
      <c r="C19" s="121">
        <v>71</v>
      </c>
      <c r="D19" s="26"/>
      <c r="E19" s="45">
        <v>16</v>
      </c>
      <c r="F19" s="79">
        <v>108</v>
      </c>
      <c r="G19" s="45">
        <f t="shared" si="0"/>
        <v>1728</v>
      </c>
      <c r="H19" s="129"/>
      <c r="I19" s="46">
        <f t="shared" si="1"/>
        <v>24.338028169014084</v>
      </c>
      <c r="J19" s="47"/>
      <c r="K19" s="119"/>
    </row>
    <row r="20" spans="1:11" ht="16.5" customHeight="1">
      <c r="A20" s="121" t="s">
        <v>367</v>
      </c>
      <c r="B20" s="121">
        <v>1978</v>
      </c>
      <c r="C20" s="121">
        <v>90</v>
      </c>
      <c r="D20" s="26"/>
      <c r="E20" s="45">
        <v>16</v>
      </c>
      <c r="F20" s="79">
        <v>147</v>
      </c>
      <c r="G20" s="45">
        <f t="shared" si="0"/>
        <v>2352</v>
      </c>
      <c r="H20" s="129"/>
      <c r="I20" s="46">
        <f t="shared" si="1"/>
        <v>26.133333333333333</v>
      </c>
      <c r="J20" s="47"/>
      <c r="K20" s="119"/>
    </row>
    <row r="21" spans="1:11" s="4" customFormat="1" ht="16.5" customHeight="1">
      <c r="A21" s="121" t="s">
        <v>368</v>
      </c>
      <c r="B21" s="121">
        <v>1970</v>
      </c>
      <c r="C21" s="121">
        <v>90</v>
      </c>
      <c r="D21" s="26"/>
      <c r="E21" s="45">
        <v>16</v>
      </c>
      <c r="F21" s="79">
        <v>152</v>
      </c>
      <c r="G21" s="45">
        <f t="shared" si="0"/>
        <v>2432</v>
      </c>
      <c r="H21" s="129"/>
      <c r="I21" s="46">
        <f t="shared" si="1"/>
        <v>27.022222222222222</v>
      </c>
      <c r="J21" s="47"/>
      <c r="K21" s="119"/>
    </row>
    <row r="22" spans="1:11" s="4" customFormat="1" ht="16.5" customHeight="1">
      <c r="A22" s="121" t="s">
        <v>369</v>
      </c>
      <c r="B22" s="121">
        <v>1988</v>
      </c>
      <c r="C22" s="121">
        <v>78</v>
      </c>
      <c r="D22" s="26"/>
      <c r="E22" s="45">
        <v>16</v>
      </c>
      <c r="F22" s="79">
        <v>101</v>
      </c>
      <c r="G22" s="45">
        <f t="shared" si="0"/>
        <v>1616</v>
      </c>
      <c r="H22" s="129"/>
      <c r="I22" s="46">
        <f t="shared" si="1"/>
        <v>20.71794871794872</v>
      </c>
      <c r="J22" s="47"/>
      <c r="K22" s="119"/>
    </row>
    <row r="23" spans="1:11" s="4" customFormat="1" ht="16.5" customHeight="1">
      <c r="A23" s="121" t="s">
        <v>370</v>
      </c>
      <c r="B23" s="121">
        <v>1986</v>
      </c>
      <c r="C23" s="121">
        <v>80</v>
      </c>
      <c r="D23" s="26"/>
      <c r="E23" s="45">
        <v>16</v>
      </c>
      <c r="F23" s="79">
        <v>293</v>
      </c>
      <c r="G23" s="45">
        <f t="shared" si="0"/>
        <v>4688</v>
      </c>
      <c r="H23" s="129"/>
      <c r="I23" s="46">
        <f t="shared" si="1"/>
        <v>58.6</v>
      </c>
      <c r="J23" s="47"/>
      <c r="K23" s="119"/>
    </row>
    <row r="24" spans="1:11" s="4" customFormat="1" ht="16.5" customHeight="1">
      <c r="A24" s="121" t="s">
        <v>371</v>
      </c>
      <c r="B24" s="121">
        <v>1982</v>
      </c>
      <c r="C24" s="121">
        <v>75</v>
      </c>
      <c r="D24" s="26"/>
      <c r="E24" s="45">
        <v>16</v>
      </c>
      <c r="F24" s="79">
        <v>901</v>
      </c>
      <c r="G24" s="45">
        <f t="shared" si="0"/>
        <v>14416</v>
      </c>
      <c r="H24" s="129"/>
      <c r="I24" s="46">
        <f t="shared" si="1"/>
        <v>192.21333333333334</v>
      </c>
      <c r="J24" s="47"/>
      <c r="K24" s="43"/>
    </row>
    <row r="25" spans="1:11" s="39" customFormat="1" ht="26.25" customHeight="1">
      <c r="A25" s="140" t="s">
        <v>12</v>
      </c>
      <c r="B25" s="141"/>
      <c r="C25" s="142">
        <f>SUM(C14:C24)</f>
        <v>896</v>
      </c>
      <c r="D25" s="26"/>
      <c r="E25" s="45">
        <v>16</v>
      </c>
      <c r="F25" s="45">
        <f>SUM(F14:F24)</f>
        <v>2387</v>
      </c>
      <c r="G25" s="45">
        <f>E25*F25</f>
        <v>38192</v>
      </c>
      <c r="H25" s="143">
        <v>108</v>
      </c>
      <c r="I25" s="46">
        <f>G25/C25</f>
        <v>42.625</v>
      </c>
      <c r="J25" s="47"/>
      <c r="K25" s="43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3.25" customHeight="1">
      <c r="A27" s="9" t="s">
        <v>1</v>
      </c>
      <c r="B27" s="9"/>
      <c r="C27" s="10"/>
      <c r="D27" s="16"/>
      <c r="E27" s="16"/>
      <c r="F27" s="362" t="s">
        <v>2</v>
      </c>
      <c r="G27" s="362"/>
      <c r="H27" s="362"/>
      <c r="I27" s="16"/>
      <c r="J27" s="22"/>
      <c r="K27" s="5"/>
    </row>
    <row r="28" spans="1:11" s="4" customFormat="1" ht="34.5" customHeight="1">
      <c r="A28" s="19" t="s">
        <v>62</v>
      </c>
      <c r="B28" s="20"/>
      <c r="C28" s="20"/>
      <c r="D28" s="20"/>
      <c r="E28" s="21"/>
      <c r="F28" s="363" t="s">
        <v>37</v>
      </c>
      <c r="G28" s="363"/>
      <c r="H28" s="363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A2" sqref="A2:K2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85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126" t="s">
        <v>401</v>
      </c>
      <c r="B14" s="105"/>
      <c r="C14" s="107">
        <v>107</v>
      </c>
      <c r="D14" s="26"/>
      <c r="E14" s="107">
        <v>16</v>
      </c>
      <c r="F14" s="107">
        <v>232</v>
      </c>
      <c r="G14" s="33">
        <f>E14*F14</f>
        <v>3712</v>
      </c>
      <c r="H14" s="115">
        <v>10</v>
      </c>
      <c r="I14" s="38">
        <f aca="true" t="shared" si="0" ref="I14:I24">G14/C14</f>
        <v>34.691588785046726</v>
      </c>
      <c r="J14" s="34"/>
      <c r="K14" s="44" t="s">
        <v>400</v>
      </c>
    </row>
    <row r="15" spans="1:11" s="4" customFormat="1" ht="16.5" customHeight="1" thickBot="1">
      <c r="A15" s="112" t="s">
        <v>402</v>
      </c>
      <c r="B15" s="106"/>
      <c r="C15" s="108">
        <v>85</v>
      </c>
      <c r="D15" s="26"/>
      <c r="E15" s="107">
        <v>16</v>
      </c>
      <c r="F15" s="108">
        <v>217</v>
      </c>
      <c r="G15" s="33">
        <f aca="true" t="shared" si="1" ref="G15:G23">E15*F15</f>
        <v>3472</v>
      </c>
      <c r="H15" s="116"/>
      <c r="I15" s="38">
        <f t="shared" si="0"/>
        <v>40.84705882352941</v>
      </c>
      <c r="J15" s="34"/>
      <c r="K15" s="44" t="s">
        <v>400</v>
      </c>
    </row>
    <row r="16" spans="1:11" s="4" customFormat="1" ht="16.5" customHeight="1" thickBot="1">
      <c r="A16" s="112" t="s">
        <v>403</v>
      </c>
      <c r="B16" s="106"/>
      <c r="C16" s="108">
        <v>64</v>
      </c>
      <c r="D16" s="26"/>
      <c r="E16" s="107">
        <v>16</v>
      </c>
      <c r="F16" s="108">
        <v>185</v>
      </c>
      <c r="G16" s="33">
        <f t="shared" si="1"/>
        <v>2960</v>
      </c>
      <c r="H16" s="116"/>
      <c r="I16" s="38">
        <f t="shared" si="0"/>
        <v>46.25</v>
      </c>
      <c r="J16" s="34"/>
      <c r="K16" s="44" t="s">
        <v>400</v>
      </c>
    </row>
    <row r="17" spans="1:11" s="4" customFormat="1" ht="16.5" customHeight="1" thickBot="1">
      <c r="A17" s="112" t="s">
        <v>404</v>
      </c>
      <c r="B17" s="106"/>
      <c r="C17" s="108">
        <v>80</v>
      </c>
      <c r="D17" s="26"/>
      <c r="E17" s="107">
        <v>16</v>
      </c>
      <c r="F17" s="108">
        <v>180</v>
      </c>
      <c r="G17" s="33">
        <f t="shared" si="1"/>
        <v>2880</v>
      </c>
      <c r="H17" s="116"/>
      <c r="I17" s="38">
        <f t="shared" si="0"/>
        <v>36</v>
      </c>
      <c r="J17" s="34"/>
      <c r="K17" s="44" t="s">
        <v>400</v>
      </c>
    </row>
    <row r="18" spans="1:11" s="4" customFormat="1" ht="16.5" customHeight="1" thickBot="1">
      <c r="A18" s="112" t="s">
        <v>405</v>
      </c>
      <c r="B18" s="106"/>
      <c r="C18" s="108">
        <v>83</v>
      </c>
      <c r="D18" s="26"/>
      <c r="E18" s="107">
        <v>16</v>
      </c>
      <c r="F18" s="108">
        <v>160</v>
      </c>
      <c r="G18" s="33">
        <f t="shared" si="1"/>
        <v>2560</v>
      </c>
      <c r="H18" s="116"/>
      <c r="I18" s="38">
        <f t="shared" si="0"/>
        <v>30.843373493975903</v>
      </c>
      <c r="J18" s="34"/>
      <c r="K18" s="44" t="s">
        <v>400</v>
      </c>
    </row>
    <row r="19" spans="1:11" s="4" customFormat="1" ht="16.5" customHeight="1" thickBot="1">
      <c r="A19" s="112" t="s">
        <v>406</v>
      </c>
      <c r="B19" s="106"/>
      <c r="C19" s="108">
        <v>88</v>
      </c>
      <c r="D19" s="26"/>
      <c r="E19" s="107">
        <v>16</v>
      </c>
      <c r="F19" s="108">
        <v>150</v>
      </c>
      <c r="G19" s="33">
        <f t="shared" si="1"/>
        <v>2400</v>
      </c>
      <c r="H19" s="116"/>
      <c r="I19" s="38">
        <f t="shared" si="0"/>
        <v>27.272727272727273</v>
      </c>
      <c r="J19" s="34"/>
      <c r="K19" s="44" t="s">
        <v>400</v>
      </c>
    </row>
    <row r="20" spans="1:11" ht="16.5" customHeight="1" thickBot="1">
      <c r="A20" s="112" t="s">
        <v>407</v>
      </c>
      <c r="B20" s="106"/>
      <c r="C20" s="108">
        <v>79</v>
      </c>
      <c r="D20" s="26"/>
      <c r="E20" s="107">
        <v>16</v>
      </c>
      <c r="F20" s="108">
        <v>140</v>
      </c>
      <c r="G20" s="33">
        <f t="shared" si="1"/>
        <v>2240</v>
      </c>
      <c r="H20" s="116"/>
      <c r="I20" s="38">
        <f t="shared" si="0"/>
        <v>28.354430379746834</v>
      </c>
      <c r="J20" s="34"/>
      <c r="K20" s="44" t="s">
        <v>400</v>
      </c>
    </row>
    <row r="21" spans="1:11" s="4" customFormat="1" ht="16.5" customHeight="1" thickBot="1">
      <c r="A21" s="112" t="s">
        <v>408</v>
      </c>
      <c r="B21" s="106"/>
      <c r="C21" s="108">
        <v>70</v>
      </c>
      <c r="D21" s="26"/>
      <c r="E21" s="107">
        <v>16</v>
      </c>
      <c r="F21" s="108">
        <v>120</v>
      </c>
      <c r="G21" s="33">
        <f t="shared" si="1"/>
        <v>1920</v>
      </c>
      <c r="H21" s="116"/>
      <c r="I21" s="38">
        <f t="shared" si="0"/>
        <v>27.428571428571427</v>
      </c>
      <c r="J21" s="34"/>
      <c r="K21" s="44" t="s">
        <v>400</v>
      </c>
    </row>
    <row r="22" spans="1:11" s="4" customFormat="1" ht="16.5" customHeight="1" thickBot="1">
      <c r="A22" s="112" t="s">
        <v>409</v>
      </c>
      <c r="B22" s="106"/>
      <c r="C22" s="108">
        <v>71</v>
      </c>
      <c r="D22" s="26"/>
      <c r="E22" s="107">
        <v>16</v>
      </c>
      <c r="F22" s="108">
        <v>102</v>
      </c>
      <c r="G22" s="33">
        <f t="shared" si="1"/>
        <v>1632</v>
      </c>
      <c r="H22" s="116"/>
      <c r="I22" s="38">
        <f t="shared" si="0"/>
        <v>22.985915492957748</v>
      </c>
      <c r="J22" s="34"/>
      <c r="K22" s="44" t="s">
        <v>400</v>
      </c>
    </row>
    <row r="23" spans="1:11" s="4" customFormat="1" ht="16.5" customHeight="1" thickBot="1">
      <c r="A23" s="112" t="s">
        <v>410</v>
      </c>
      <c r="B23" s="106"/>
      <c r="C23" s="108">
        <v>68</v>
      </c>
      <c r="D23" s="84"/>
      <c r="E23" s="107">
        <v>16</v>
      </c>
      <c r="F23" s="108">
        <v>101</v>
      </c>
      <c r="G23" s="33">
        <f t="shared" si="1"/>
        <v>1616</v>
      </c>
      <c r="H23" s="116"/>
      <c r="I23" s="38">
        <f t="shared" si="0"/>
        <v>23.764705882352942</v>
      </c>
      <c r="J23" s="86"/>
      <c r="K23" s="44" t="s">
        <v>400</v>
      </c>
    </row>
    <row r="24" spans="1:11" s="4" customFormat="1" ht="16.5" customHeight="1" thickBot="1">
      <c r="A24" s="112" t="s">
        <v>414</v>
      </c>
      <c r="B24" s="106"/>
      <c r="C24" s="108">
        <v>67</v>
      </c>
      <c r="D24" s="26"/>
      <c r="E24" s="107">
        <v>16</v>
      </c>
      <c r="F24" s="108">
        <v>93</v>
      </c>
      <c r="G24" s="33">
        <f>E24*F24</f>
        <v>1488</v>
      </c>
      <c r="H24" s="116"/>
      <c r="I24" s="38">
        <f t="shared" si="0"/>
        <v>22.208955223880597</v>
      </c>
      <c r="J24" s="34"/>
      <c r="K24" s="44" t="s">
        <v>400</v>
      </c>
    </row>
    <row r="25" spans="1:11" s="39" customFormat="1" ht="26.25" customHeight="1" thickBot="1">
      <c r="A25" s="63" t="s">
        <v>12</v>
      </c>
      <c r="B25" s="59"/>
      <c r="C25" s="60">
        <f>SUM(C14:C24)</f>
        <v>862</v>
      </c>
      <c r="D25" s="61"/>
      <c r="E25" s="64"/>
      <c r="F25" s="64">
        <f>SUM(F14:F24)</f>
        <v>1680</v>
      </c>
      <c r="G25" s="64">
        <f>SUM(G14:G24)</f>
        <v>26880</v>
      </c>
      <c r="H25" s="109" t="e">
        <f>SUM(#REF!)</f>
        <v>#REF!</v>
      </c>
      <c r="I25" s="65">
        <f>G25/C25</f>
        <v>31.183294663573086</v>
      </c>
      <c r="J25" s="66"/>
      <c r="K25" s="72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16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3">
      <selection activeCell="A27" sqref="A27:H28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80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126" t="s">
        <v>437</v>
      </c>
      <c r="B14" s="127">
        <v>1987</v>
      </c>
      <c r="C14" s="395">
        <v>66</v>
      </c>
      <c r="D14" s="26"/>
      <c r="E14" s="33">
        <v>16</v>
      </c>
      <c r="F14" s="107">
        <v>43</v>
      </c>
      <c r="G14" s="33">
        <f>E14*F14</f>
        <v>688</v>
      </c>
      <c r="H14" s="115"/>
      <c r="I14" s="38">
        <f>G14/C14</f>
        <v>10.424242424242424</v>
      </c>
      <c r="J14" s="34"/>
      <c r="K14" s="103"/>
    </row>
    <row r="15" spans="1:11" s="4" customFormat="1" ht="16.5" customHeight="1" thickBot="1">
      <c r="A15" s="112" t="s">
        <v>438</v>
      </c>
      <c r="B15" s="128">
        <v>1984</v>
      </c>
      <c r="C15" s="396">
        <v>67</v>
      </c>
      <c r="D15" s="26"/>
      <c r="E15" s="33">
        <v>16</v>
      </c>
      <c r="F15" s="108">
        <v>174</v>
      </c>
      <c r="G15" s="33">
        <f aca="true" t="shared" si="0" ref="G15:G24">E15*F15</f>
        <v>2784</v>
      </c>
      <c r="H15" s="116"/>
      <c r="I15" s="38">
        <f aca="true" t="shared" si="1" ref="I15:I24">G15/C15</f>
        <v>41.55223880597015</v>
      </c>
      <c r="J15" s="34"/>
      <c r="K15" s="103"/>
    </row>
    <row r="16" spans="1:11" s="4" customFormat="1" ht="16.5" customHeight="1" thickBot="1">
      <c r="A16" s="112" t="s">
        <v>439</v>
      </c>
      <c r="B16" s="128">
        <v>1990</v>
      </c>
      <c r="C16" s="396">
        <v>69</v>
      </c>
      <c r="D16" s="26"/>
      <c r="E16" s="33">
        <v>16</v>
      </c>
      <c r="F16" s="108">
        <v>61</v>
      </c>
      <c r="G16" s="33">
        <f t="shared" si="0"/>
        <v>976</v>
      </c>
      <c r="H16" s="116"/>
      <c r="I16" s="38">
        <f t="shared" si="1"/>
        <v>14.144927536231885</v>
      </c>
      <c r="J16" s="34"/>
      <c r="K16" s="103"/>
    </row>
    <row r="17" spans="1:11" s="4" customFormat="1" ht="16.5" customHeight="1" thickBot="1">
      <c r="A17" s="112" t="s">
        <v>440</v>
      </c>
      <c r="B17" s="128">
        <v>1969</v>
      </c>
      <c r="C17" s="396">
        <v>72</v>
      </c>
      <c r="D17" s="26"/>
      <c r="E17" s="33">
        <v>16</v>
      </c>
      <c r="F17" s="108">
        <v>57</v>
      </c>
      <c r="G17" s="33">
        <f t="shared" si="0"/>
        <v>912</v>
      </c>
      <c r="H17" s="116"/>
      <c r="I17" s="38">
        <f t="shared" si="1"/>
        <v>12.666666666666666</v>
      </c>
      <c r="J17" s="34"/>
      <c r="K17" s="103"/>
    </row>
    <row r="18" spans="1:11" s="4" customFormat="1" ht="16.5" customHeight="1" thickBot="1">
      <c r="A18" s="112" t="s">
        <v>441</v>
      </c>
      <c r="B18" s="128">
        <v>1994</v>
      </c>
      <c r="C18" s="396">
        <v>72.5</v>
      </c>
      <c r="D18" s="26"/>
      <c r="E18" s="33">
        <v>16</v>
      </c>
      <c r="F18" s="108">
        <v>172</v>
      </c>
      <c r="G18" s="33">
        <f t="shared" si="0"/>
        <v>2752</v>
      </c>
      <c r="H18" s="116"/>
      <c r="I18" s="38">
        <f t="shared" si="1"/>
        <v>37.95862068965517</v>
      </c>
      <c r="J18" s="34"/>
      <c r="K18" s="103"/>
    </row>
    <row r="19" spans="1:11" s="4" customFormat="1" ht="16.5" customHeight="1" thickBot="1">
      <c r="A19" s="112" t="s">
        <v>442</v>
      </c>
      <c r="B19" s="128">
        <v>1994</v>
      </c>
      <c r="C19" s="396">
        <v>67</v>
      </c>
      <c r="D19" s="26"/>
      <c r="E19" s="33">
        <v>16</v>
      </c>
      <c r="F19" s="108">
        <v>47</v>
      </c>
      <c r="G19" s="33">
        <f t="shared" si="0"/>
        <v>752</v>
      </c>
      <c r="H19" s="116"/>
      <c r="I19" s="38">
        <f t="shared" si="1"/>
        <v>11.223880597014926</v>
      </c>
      <c r="J19" s="34"/>
      <c r="K19" s="103"/>
    </row>
    <row r="20" spans="1:11" ht="16.5" customHeight="1" thickBot="1">
      <c r="A20" s="112" t="s">
        <v>443</v>
      </c>
      <c r="B20" s="128">
        <v>1993</v>
      </c>
      <c r="C20" s="396">
        <v>63</v>
      </c>
      <c r="D20" s="26"/>
      <c r="E20" s="33">
        <v>16</v>
      </c>
      <c r="F20" s="108">
        <v>60</v>
      </c>
      <c r="G20" s="33">
        <f t="shared" si="0"/>
        <v>960</v>
      </c>
      <c r="H20" s="116"/>
      <c r="I20" s="38">
        <f t="shared" si="1"/>
        <v>15.238095238095237</v>
      </c>
      <c r="J20" s="34"/>
      <c r="K20" s="103"/>
    </row>
    <row r="21" spans="1:11" s="4" customFormat="1" ht="16.5" customHeight="1" thickBot="1">
      <c r="A21" s="112" t="s">
        <v>444</v>
      </c>
      <c r="B21" s="128">
        <v>1994</v>
      </c>
      <c r="C21" s="396">
        <v>71</v>
      </c>
      <c r="D21" s="26"/>
      <c r="E21" s="33">
        <v>16</v>
      </c>
      <c r="F21" s="108">
        <v>50</v>
      </c>
      <c r="G21" s="33">
        <f t="shared" si="0"/>
        <v>800</v>
      </c>
      <c r="H21" s="116"/>
      <c r="I21" s="38">
        <f t="shared" si="1"/>
        <v>11.267605633802816</v>
      </c>
      <c r="J21" s="34"/>
      <c r="K21" s="103"/>
    </row>
    <row r="22" spans="1:11" s="4" customFormat="1" ht="16.5" customHeight="1" thickBot="1">
      <c r="A22" s="112" t="s">
        <v>445</v>
      </c>
      <c r="B22" s="128">
        <v>1975</v>
      </c>
      <c r="C22" s="396">
        <v>67.5</v>
      </c>
      <c r="D22" s="26"/>
      <c r="E22" s="33">
        <v>16</v>
      </c>
      <c r="F22" s="108">
        <v>100</v>
      </c>
      <c r="G22" s="33">
        <f t="shared" si="0"/>
        <v>1600</v>
      </c>
      <c r="H22" s="116"/>
      <c r="I22" s="38">
        <f t="shared" si="1"/>
        <v>23.703703703703702</v>
      </c>
      <c r="J22" s="34"/>
      <c r="K22" s="103"/>
    </row>
    <row r="23" spans="1:11" s="4" customFormat="1" ht="16.5" customHeight="1" thickBot="1">
      <c r="A23" s="112" t="s">
        <v>446</v>
      </c>
      <c r="B23" s="128">
        <v>1975</v>
      </c>
      <c r="C23" s="396">
        <v>70.5</v>
      </c>
      <c r="D23" s="84"/>
      <c r="E23" s="33">
        <v>16</v>
      </c>
      <c r="F23" s="108">
        <v>50</v>
      </c>
      <c r="G23" s="33">
        <f t="shared" si="0"/>
        <v>800</v>
      </c>
      <c r="H23" s="116"/>
      <c r="I23" s="38">
        <f t="shared" si="1"/>
        <v>11.347517730496454</v>
      </c>
      <c r="J23" s="86"/>
      <c r="K23" s="103"/>
    </row>
    <row r="24" spans="1:11" s="4" customFormat="1" ht="16.5" customHeight="1" thickBot="1">
      <c r="A24" s="112" t="s">
        <v>447</v>
      </c>
      <c r="B24" s="128">
        <v>1990</v>
      </c>
      <c r="C24" s="396">
        <v>72.7</v>
      </c>
      <c r="D24" s="84"/>
      <c r="E24" s="33">
        <v>16</v>
      </c>
      <c r="F24" s="108">
        <v>28</v>
      </c>
      <c r="G24" s="33">
        <f t="shared" si="0"/>
        <v>448</v>
      </c>
      <c r="H24" s="116"/>
      <c r="I24" s="38">
        <f t="shared" si="1"/>
        <v>6.162310866574965</v>
      </c>
      <c r="J24" s="86"/>
      <c r="K24" s="43"/>
    </row>
    <row r="25" spans="1:11" s="39" customFormat="1" ht="26.25" customHeight="1" thickBot="1">
      <c r="A25" s="63" t="s">
        <v>12</v>
      </c>
      <c r="B25" s="59"/>
      <c r="C25" s="60">
        <f>SUM(C14:C24)</f>
        <v>758.2</v>
      </c>
      <c r="D25" s="61"/>
      <c r="E25" s="33">
        <v>16</v>
      </c>
      <c r="F25" s="64">
        <f>SUM(F14:F24)</f>
        <v>842</v>
      </c>
      <c r="G25" s="33">
        <f>SUM(G14:G24)</f>
        <v>13472</v>
      </c>
      <c r="H25" s="109">
        <f>SUM(H14:H22)</f>
        <v>0</v>
      </c>
      <c r="I25" s="38">
        <f>SUM(I14:I24)/11</f>
        <v>17.789982717495857</v>
      </c>
      <c r="J25" s="66"/>
      <c r="K25" s="72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16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21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workbookViewId="0" topLeftCell="A1">
      <selection activeCell="A27" sqref="A27:H28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89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102" customFormat="1" ht="16.5" customHeight="1" thickBot="1">
      <c r="A14" s="364" t="s">
        <v>372</v>
      </c>
      <c r="B14" s="364">
        <v>1987</v>
      </c>
      <c r="C14" s="364">
        <v>87</v>
      </c>
      <c r="D14" s="303"/>
      <c r="E14" s="369">
        <v>24</v>
      </c>
      <c r="F14" s="370">
        <v>70</v>
      </c>
      <c r="G14" s="371">
        <f aca="true" t="shared" si="0" ref="G14:G24">E14*F14</f>
        <v>1680</v>
      </c>
      <c r="H14" s="371">
        <v>10</v>
      </c>
      <c r="I14" s="372">
        <f aca="true" t="shared" si="1" ref="I14:I24">E14*F14/C14</f>
        <v>19.310344827586206</v>
      </c>
      <c r="J14" s="47"/>
      <c r="K14" s="373"/>
    </row>
    <row r="15" spans="1:11" s="102" customFormat="1" ht="16.5" customHeight="1" thickBot="1">
      <c r="A15" s="365" t="s">
        <v>373</v>
      </c>
      <c r="B15" s="365">
        <v>1990</v>
      </c>
      <c r="C15" s="365">
        <v>93</v>
      </c>
      <c r="D15" s="303"/>
      <c r="E15" s="369">
        <v>24</v>
      </c>
      <c r="F15" s="374">
        <v>70</v>
      </c>
      <c r="G15" s="371">
        <f t="shared" si="0"/>
        <v>1680</v>
      </c>
      <c r="H15" s="371">
        <v>10</v>
      </c>
      <c r="I15" s="372">
        <f t="shared" si="1"/>
        <v>18.06451612903226</v>
      </c>
      <c r="J15" s="47"/>
      <c r="K15" s="373"/>
    </row>
    <row r="16" spans="1:11" s="102" customFormat="1" ht="16.5" customHeight="1" thickBot="1">
      <c r="A16" s="365" t="s">
        <v>374</v>
      </c>
      <c r="B16" s="365">
        <v>1986</v>
      </c>
      <c r="C16" s="365">
        <v>75</v>
      </c>
      <c r="D16" s="303"/>
      <c r="E16" s="369">
        <v>24</v>
      </c>
      <c r="F16" s="374">
        <v>50</v>
      </c>
      <c r="G16" s="371">
        <f t="shared" si="0"/>
        <v>1200</v>
      </c>
      <c r="H16" s="371">
        <v>10</v>
      </c>
      <c r="I16" s="372">
        <f t="shared" si="1"/>
        <v>16</v>
      </c>
      <c r="J16" s="47"/>
      <c r="K16" s="373"/>
    </row>
    <row r="17" spans="1:11" s="102" customFormat="1" ht="16.5" customHeight="1" thickBot="1">
      <c r="A17" s="365" t="s">
        <v>375</v>
      </c>
      <c r="B17" s="365">
        <v>1990</v>
      </c>
      <c r="C17" s="365">
        <v>80</v>
      </c>
      <c r="D17" s="303"/>
      <c r="E17" s="369">
        <v>24</v>
      </c>
      <c r="F17" s="374">
        <v>53</v>
      </c>
      <c r="G17" s="371">
        <f t="shared" si="0"/>
        <v>1272</v>
      </c>
      <c r="H17" s="371">
        <v>10</v>
      </c>
      <c r="I17" s="372">
        <f t="shared" si="1"/>
        <v>15.9</v>
      </c>
      <c r="J17" s="47"/>
      <c r="K17" s="373"/>
    </row>
    <row r="18" spans="1:11" s="102" customFormat="1" ht="16.5" customHeight="1" thickBot="1">
      <c r="A18" s="365" t="s">
        <v>376</v>
      </c>
      <c r="B18" s="365">
        <v>1986</v>
      </c>
      <c r="C18" s="365">
        <v>100</v>
      </c>
      <c r="D18" s="303"/>
      <c r="E18" s="369">
        <v>24</v>
      </c>
      <c r="F18" s="374">
        <v>50</v>
      </c>
      <c r="G18" s="371">
        <f t="shared" si="0"/>
        <v>1200</v>
      </c>
      <c r="H18" s="371">
        <v>10</v>
      </c>
      <c r="I18" s="372">
        <f t="shared" si="1"/>
        <v>12</v>
      </c>
      <c r="J18" s="47"/>
      <c r="K18" s="373"/>
    </row>
    <row r="19" spans="1:11" s="102" customFormat="1" ht="16.5" customHeight="1" thickBot="1">
      <c r="A19" s="365" t="s">
        <v>377</v>
      </c>
      <c r="B19" s="365">
        <v>1976</v>
      </c>
      <c r="C19" s="365">
        <v>86</v>
      </c>
      <c r="D19" s="303"/>
      <c r="E19" s="369">
        <v>24</v>
      </c>
      <c r="F19" s="374">
        <v>40</v>
      </c>
      <c r="G19" s="371">
        <f t="shared" si="0"/>
        <v>960</v>
      </c>
      <c r="H19" s="371">
        <v>10</v>
      </c>
      <c r="I19" s="372">
        <f t="shared" si="1"/>
        <v>11.162790697674419</v>
      </c>
      <c r="J19" s="47"/>
      <c r="K19" s="373"/>
    </row>
    <row r="20" spans="1:11" s="102" customFormat="1" ht="16.5" customHeight="1" thickBot="1">
      <c r="A20" s="364" t="s">
        <v>379</v>
      </c>
      <c r="B20" s="375">
        <v>1991</v>
      </c>
      <c r="C20" s="375">
        <v>67</v>
      </c>
      <c r="D20" s="303"/>
      <c r="E20" s="369">
        <v>16</v>
      </c>
      <c r="F20" s="374">
        <v>86</v>
      </c>
      <c r="G20" s="371">
        <f t="shared" si="0"/>
        <v>1376</v>
      </c>
      <c r="H20" s="371">
        <v>10</v>
      </c>
      <c r="I20" s="372">
        <f t="shared" si="1"/>
        <v>20.53731343283582</v>
      </c>
      <c r="J20" s="47"/>
      <c r="K20" s="373"/>
    </row>
    <row r="21" spans="1:11" s="102" customFormat="1" ht="16.5" customHeight="1" thickBot="1">
      <c r="A21" s="365" t="s">
        <v>380</v>
      </c>
      <c r="B21" s="368">
        <v>1979</v>
      </c>
      <c r="C21" s="368">
        <v>73</v>
      </c>
      <c r="D21" s="303"/>
      <c r="E21" s="369">
        <v>16</v>
      </c>
      <c r="F21" s="374">
        <v>92</v>
      </c>
      <c r="G21" s="371">
        <f t="shared" si="0"/>
        <v>1472</v>
      </c>
      <c r="H21" s="371">
        <v>10</v>
      </c>
      <c r="I21" s="372">
        <f t="shared" si="1"/>
        <v>20.164383561643834</v>
      </c>
      <c r="J21" s="47"/>
      <c r="K21" s="373"/>
    </row>
    <row r="22" spans="1:11" s="102" customFormat="1" ht="16.5" customHeight="1" thickBot="1">
      <c r="A22" s="365" t="s">
        <v>381</v>
      </c>
      <c r="B22" s="368">
        <v>1991</v>
      </c>
      <c r="C22" s="368">
        <v>67</v>
      </c>
      <c r="D22" s="303"/>
      <c r="E22" s="369">
        <v>16</v>
      </c>
      <c r="F22" s="374">
        <v>76</v>
      </c>
      <c r="G22" s="371">
        <f t="shared" si="0"/>
        <v>1216</v>
      </c>
      <c r="H22" s="371">
        <v>10</v>
      </c>
      <c r="I22" s="372">
        <f t="shared" si="1"/>
        <v>18.149253731343283</v>
      </c>
      <c r="J22" s="47"/>
      <c r="K22" s="373"/>
    </row>
    <row r="23" spans="1:11" s="102" customFormat="1" ht="16.5" customHeight="1" thickBot="1">
      <c r="A23" s="365" t="s">
        <v>382</v>
      </c>
      <c r="B23" s="368">
        <v>1983</v>
      </c>
      <c r="C23" s="368">
        <v>75</v>
      </c>
      <c r="D23" s="303"/>
      <c r="E23" s="369">
        <v>16</v>
      </c>
      <c r="F23" s="374">
        <v>84</v>
      </c>
      <c r="G23" s="371">
        <f t="shared" si="0"/>
        <v>1344</v>
      </c>
      <c r="H23" s="371">
        <v>10</v>
      </c>
      <c r="I23" s="372">
        <f t="shared" si="1"/>
        <v>17.92</v>
      </c>
      <c r="J23" s="47"/>
      <c r="K23" s="373"/>
    </row>
    <row r="24" spans="1:11" s="102" customFormat="1" ht="16.5" customHeight="1" thickBot="1">
      <c r="A24" s="365" t="s">
        <v>383</v>
      </c>
      <c r="B24" s="368">
        <v>1985</v>
      </c>
      <c r="C24" s="368">
        <v>66</v>
      </c>
      <c r="D24" s="303"/>
      <c r="E24" s="369">
        <v>16</v>
      </c>
      <c r="F24" s="374">
        <v>71</v>
      </c>
      <c r="G24" s="371">
        <f t="shared" si="0"/>
        <v>1136</v>
      </c>
      <c r="H24" s="371">
        <v>8</v>
      </c>
      <c r="I24" s="372">
        <f t="shared" si="1"/>
        <v>17.21212121212121</v>
      </c>
      <c r="J24" s="47"/>
      <c r="K24" s="373"/>
    </row>
    <row r="25" spans="1:11" s="39" customFormat="1" ht="26.25" customHeight="1" thickBot="1">
      <c r="A25" s="376" t="s">
        <v>12</v>
      </c>
      <c r="B25" s="377"/>
      <c r="C25" s="378">
        <f>SUM(C14:C24)</f>
        <v>869</v>
      </c>
      <c r="D25" s="354"/>
      <c r="E25" s="369"/>
      <c r="F25" s="379">
        <f>SUM(F14:F24)</f>
        <v>742</v>
      </c>
      <c r="G25" s="371">
        <f>SUM(G14:G24)</f>
        <v>14536</v>
      </c>
      <c r="H25" s="379">
        <f>SUM(H14:H24)</f>
        <v>108</v>
      </c>
      <c r="I25" s="380">
        <f>G25/C25</f>
        <v>16.727272727272727</v>
      </c>
      <c r="J25" s="100"/>
      <c r="K25" s="381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306"/>
      <c r="K26" s="259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07"/>
      <c r="J27" s="308"/>
      <c r="K27" s="259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09"/>
      <c r="J28" s="310"/>
      <c r="K28" s="259"/>
    </row>
    <row r="29" spans="1:11" s="4" customFormat="1" ht="15" customHeight="1">
      <c r="A29" s="2"/>
      <c r="B29" s="7"/>
      <c r="C29" s="311"/>
      <c r="D29" s="311"/>
      <c r="E29" s="312"/>
      <c r="F29" s="312"/>
      <c r="G29" s="312"/>
      <c r="H29" s="312"/>
      <c r="I29" s="312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259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04" zoomScaleNormal="104" zoomScaleSheetLayoutView="100" zoomScalePageLayoutView="0" workbookViewId="0" topLeftCell="A1">
      <selection activeCell="B6" sqref="B6:J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75390625" style="1" customWidth="1"/>
    <col min="4" max="4" width="5.50390625" style="1" customWidth="1"/>
    <col min="5" max="6" width="6.125" style="1" customWidth="1"/>
    <col min="7" max="7" width="9.25390625" style="1" customWidth="1"/>
    <col min="8" max="8" width="11.125" style="1" customWidth="1"/>
    <col min="9" max="9" width="7.75390625" style="1" customWidth="1"/>
    <col min="10" max="10" width="4.375" style="3" customWidth="1"/>
    <col min="11" max="11" width="15.625" style="1" customWidth="1"/>
    <col min="12" max="16384" width="8.00390625" style="1" customWidth="1"/>
  </cols>
  <sheetData>
    <row r="1" spans="1:11" ht="15.75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ht="15.75">
      <c r="A2" s="537" t="s">
        <v>99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551"/>
      <c r="B3" s="14"/>
      <c r="C3" s="14"/>
      <c r="D3" s="14"/>
      <c r="E3" s="14"/>
      <c r="F3" s="14"/>
      <c r="G3" s="14"/>
      <c r="H3" s="14"/>
      <c r="I3" s="14"/>
      <c r="J3" s="14"/>
      <c r="K3" s="551"/>
    </row>
    <row r="4" spans="1:11" ht="73.5" customHeight="1">
      <c r="A4" s="36"/>
      <c r="B4" s="552" t="s">
        <v>244</v>
      </c>
      <c r="C4" s="553"/>
      <c r="D4" s="553"/>
      <c r="E4" s="553"/>
      <c r="F4" s="553"/>
      <c r="G4" s="553"/>
      <c r="H4" s="553"/>
      <c r="I4" s="553"/>
      <c r="J4" s="553"/>
      <c r="K4" s="29"/>
    </row>
    <row r="5" spans="1:11" ht="33.75" customHeight="1">
      <c r="A5" s="324" t="s">
        <v>133</v>
      </c>
      <c r="B5" s="487" t="s">
        <v>28</v>
      </c>
      <c r="C5" s="487"/>
      <c r="D5" s="487"/>
      <c r="E5" s="487"/>
      <c r="F5" s="487"/>
      <c r="G5" s="487"/>
      <c r="H5" s="487"/>
      <c r="I5" s="487"/>
      <c r="J5" s="487"/>
      <c r="K5" s="325" t="s">
        <v>42</v>
      </c>
    </row>
    <row r="6" spans="1:11" s="42" customFormat="1" ht="33" customHeight="1">
      <c r="A6" s="326"/>
      <c r="B6" s="489" t="s">
        <v>14</v>
      </c>
      <c r="C6" s="488"/>
      <c r="D6" s="488"/>
      <c r="E6" s="488"/>
      <c r="F6" s="488"/>
      <c r="G6" s="488"/>
      <c r="H6" s="488"/>
      <c r="I6" s="488"/>
      <c r="J6" s="488"/>
      <c r="K6" s="326"/>
    </row>
    <row r="7" spans="1:11" ht="36" customHeight="1" thickBot="1">
      <c r="A7" s="327"/>
      <c r="B7" s="467" t="s">
        <v>173</v>
      </c>
      <c r="C7" s="467"/>
      <c r="D7" s="467"/>
      <c r="E7" s="467"/>
      <c r="F7" s="467"/>
      <c r="G7" s="467"/>
      <c r="H7" s="467"/>
      <c r="I7" s="467"/>
      <c r="J7" s="467"/>
      <c r="K7" s="328"/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>
      <c r="A13" s="456"/>
      <c r="B13" s="445"/>
      <c r="C13" s="459"/>
      <c r="D13" s="449"/>
      <c r="E13" s="445"/>
      <c r="F13" s="430"/>
      <c r="G13" s="449"/>
      <c r="H13" s="452"/>
      <c r="I13" s="449"/>
      <c r="J13" s="442"/>
      <c r="K13" s="432"/>
    </row>
    <row r="14" spans="1:11" ht="16.5" customHeight="1">
      <c r="A14" s="485" t="s">
        <v>273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</row>
    <row r="15" spans="1:11" ht="16.5" customHeight="1">
      <c r="A15" s="463" t="s">
        <v>289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</row>
    <row r="16" spans="1:11" s="259" customFormat="1" ht="16.5" customHeight="1">
      <c r="A16" s="337" t="s">
        <v>55</v>
      </c>
      <c r="B16" s="338">
        <v>2004</v>
      </c>
      <c r="C16" s="338">
        <v>25</v>
      </c>
      <c r="D16" s="337" t="s">
        <v>33</v>
      </c>
      <c r="E16" s="339">
        <v>4</v>
      </c>
      <c r="F16" s="339">
        <v>287</v>
      </c>
      <c r="G16" s="339">
        <f>E16*F16</f>
        <v>1148</v>
      </c>
      <c r="H16" s="339">
        <v>10</v>
      </c>
      <c r="I16" s="340">
        <f>SUM(G16/C16)</f>
        <v>45.92</v>
      </c>
      <c r="J16" s="339"/>
      <c r="K16" s="341" t="s">
        <v>17</v>
      </c>
    </row>
    <row r="17" spans="1:11" s="259" customFormat="1" ht="16.5" customHeight="1">
      <c r="A17" s="337" t="s">
        <v>201</v>
      </c>
      <c r="B17" s="338">
        <v>2008</v>
      </c>
      <c r="C17" s="338">
        <v>23</v>
      </c>
      <c r="D17" s="337"/>
      <c r="E17" s="339">
        <v>2</v>
      </c>
      <c r="F17" s="339">
        <v>280</v>
      </c>
      <c r="G17" s="339">
        <f>E17*F17</f>
        <v>560</v>
      </c>
      <c r="H17" s="339">
        <v>10</v>
      </c>
      <c r="I17" s="340">
        <f>G17/C17</f>
        <v>24.347826086956523</v>
      </c>
      <c r="J17" s="339"/>
      <c r="K17" s="341" t="s">
        <v>68</v>
      </c>
    </row>
    <row r="18" spans="1:11" s="259" customFormat="1" ht="16.5" customHeight="1">
      <c r="A18" s="337" t="s">
        <v>223</v>
      </c>
      <c r="B18" s="342">
        <v>2008</v>
      </c>
      <c r="C18" s="338">
        <v>29.8</v>
      </c>
      <c r="D18" s="337"/>
      <c r="E18" s="339">
        <v>2.5</v>
      </c>
      <c r="F18" s="339">
        <v>178</v>
      </c>
      <c r="G18" s="339">
        <f>E18*F18</f>
        <v>445</v>
      </c>
      <c r="H18" s="339">
        <v>5</v>
      </c>
      <c r="I18" s="340">
        <f>SUM(G18/C18)</f>
        <v>14.932885906040267</v>
      </c>
      <c r="J18" s="339"/>
      <c r="K18" s="341" t="s">
        <v>17</v>
      </c>
    </row>
    <row r="19" spans="1:11" s="259" customFormat="1" ht="16.5" customHeight="1">
      <c r="A19" s="476" t="s">
        <v>271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8"/>
    </row>
    <row r="20" spans="1:11" s="259" customFormat="1" ht="16.5" customHeight="1">
      <c r="A20" s="343" t="s">
        <v>103</v>
      </c>
      <c r="B20" s="343">
        <v>2003</v>
      </c>
      <c r="C20" s="344">
        <v>33</v>
      </c>
      <c r="D20" s="343"/>
      <c r="E20" s="343">
        <v>8</v>
      </c>
      <c r="F20" s="343">
        <v>274</v>
      </c>
      <c r="G20" s="339">
        <f>E20*F20</f>
        <v>2192</v>
      </c>
      <c r="H20" s="339">
        <v>10</v>
      </c>
      <c r="I20" s="340">
        <f>G20/C20</f>
        <v>66.42424242424242</v>
      </c>
      <c r="J20" s="343"/>
      <c r="K20" s="341" t="s">
        <v>68</v>
      </c>
    </row>
    <row r="21" spans="1:11" s="259" customFormat="1" ht="16.5" customHeight="1">
      <c r="A21" s="345" t="s">
        <v>105</v>
      </c>
      <c r="B21" s="345">
        <v>2003</v>
      </c>
      <c r="C21" s="346">
        <v>40</v>
      </c>
      <c r="D21" s="337"/>
      <c r="E21" s="339">
        <v>8</v>
      </c>
      <c r="F21" s="339">
        <v>253</v>
      </c>
      <c r="G21" s="339">
        <f>E21*F21</f>
        <v>2024</v>
      </c>
      <c r="H21" s="339">
        <v>10</v>
      </c>
      <c r="I21" s="340">
        <f>G21/C21</f>
        <v>50.6</v>
      </c>
      <c r="J21" s="339"/>
      <c r="K21" s="341" t="s">
        <v>68</v>
      </c>
    </row>
    <row r="22" spans="1:11" s="259" customFormat="1" ht="16.5" customHeight="1">
      <c r="A22" s="347" t="s">
        <v>161</v>
      </c>
      <c r="B22" s="347">
        <v>2004</v>
      </c>
      <c r="C22" s="348">
        <v>45</v>
      </c>
      <c r="D22" s="337"/>
      <c r="E22" s="347">
        <v>6</v>
      </c>
      <c r="F22" s="339">
        <v>293</v>
      </c>
      <c r="G22" s="339">
        <f>E22*F22</f>
        <v>1758</v>
      </c>
      <c r="H22" s="339">
        <v>10</v>
      </c>
      <c r="I22" s="340">
        <f>G22/C22</f>
        <v>39.06666666666667</v>
      </c>
      <c r="J22" s="339"/>
      <c r="K22" s="341" t="s">
        <v>169</v>
      </c>
    </row>
    <row r="23" spans="1:11" s="259" customFormat="1" ht="16.5" customHeight="1">
      <c r="A23" s="347" t="s">
        <v>157</v>
      </c>
      <c r="B23" s="347">
        <v>2001</v>
      </c>
      <c r="C23" s="348">
        <v>45</v>
      </c>
      <c r="D23" s="337"/>
      <c r="E23" s="347">
        <v>6</v>
      </c>
      <c r="F23" s="339">
        <v>267</v>
      </c>
      <c r="G23" s="339">
        <f>E23*F23</f>
        <v>1602</v>
      </c>
      <c r="H23" s="339">
        <v>10</v>
      </c>
      <c r="I23" s="340">
        <f>G23/C23</f>
        <v>35.6</v>
      </c>
      <c r="J23" s="339"/>
      <c r="K23" s="341" t="s">
        <v>169</v>
      </c>
    </row>
    <row r="24" spans="1:11" s="259" customFormat="1" ht="16.5" customHeight="1">
      <c r="A24" s="337" t="s">
        <v>220</v>
      </c>
      <c r="B24" s="338">
        <v>2005</v>
      </c>
      <c r="C24" s="338">
        <v>38</v>
      </c>
      <c r="D24" s="337" t="s">
        <v>34</v>
      </c>
      <c r="E24" s="339">
        <v>4</v>
      </c>
      <c r="F24" s="339">
        <v>259</v>
      </c>
      <c r="G24" s="339">
        <f>E24*F24</f>
        <v>1036</v>
      </c>
      <c r="H24" s="339">
        <v>10</v>
      </c>
      <c r="I24" s="340">
        <f>SUM(G24/C24)</f>
        <v>27.263157894736842</v>
      </c>
      <c r="J24" s="339"/>
      <c r="K24" s="341" t="s">
        <v>17</v>
      </c>
    </row>
    <row r="25" spans="1:11" s="259" customFormat="1" ht="16.5" customHeight="1">
      <c r="A25" s="479" t="s">
        <v>269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1"/>
    </row>
    <row r="26" spans="1:11" s="259" customFormat="1" ht="16.5" customHeight="1">
      <c r="A26" s="345" t="s">
        <v>196</v>
      </c>
      <c r="B26" s="345">
        <v>2001</v>
      </c>
      <c r="C26" s="346">
        <v>49</v>
      </c>
      <c r="D26" s="337"/>
      <c r="E26" s="339">
        <v>12</v>
      </c>
      <c r="F26" s="339">
        <v>214</v>
      </c>
      <c r="G26" s="339">
        <f>E26*F26</f>
        <v>2568</v>
      </c>
      <c r="H26" s="339">
        <v>10</v>
      </c>
      <c r="I26" s="340">
        <f>G26/C26</f>
        <v>52.40816326530612</v>
      </c>
      <c r="J26" s="339"/>
      <c r="K26" s="341" t="s">
        <v>68</v>
      </c>
    </row>
    <row r="27" spans="1:11" s="259" customFormat="1" ht="16.5" customHeight="1">
      <c r="A27" s="337" t="s">
        <v>200</v>
      </c>
      <c r="B27" s="338">
        <v>2001</v>
      </c>
      <c r="C27" s="338">
        <v>46</v>
      </c>
      <c r="D27" s="337"/>
      <c r="E27" s="339">
        <v>8</v>
      </c>
      <c r="F27" s="339">
        <v>249</v>
      </c>
      <c r="G27" s="339">
        <f>E27*F27</f>
        <v>1992</v>
      </c>
      <c r="H27" s="339">
        <v>10</v>
      </c>
      <c r="I27" s="340">
        <f>G27/C27</f>
        <v>43.30434782608695</v>
      </c>
      <c r="J27" s="339"/>
      <c r="K27" s="341" t="s">
        <v>68</v>
      </c>
    </row>
    <row r="28" spans="1:11" s="259" customFormat="1" ht="16.5" customHeight="1">
      <c r="A28" s="337" t="s">
        <v>250</v>
      </c>
      <c r="B28" s="338">
        <v>2003</v>
      </c>
      <c r="C28" s="338">
        <v>48</v>
      </c>
      <c r="D28" s="337"/>
      <c r="E28" s="349">
        <v>8</v>
      </c>
      <c r="F28" s="349">
        <v>240</v>
      </c>
      <c r="G28" s="349">
        <f>E28*F28</f>
        <v>1920</v>
      </c>
      <c r="H28" s="349">
        <v>10</v>
      </c>
      <c r="I28" s="350">
        <f>G28/C28</f>
        <v>40</v>
      </c>
      <c r="J28" s="349"/>
      <c r="K28" s="341" t="s">
        <v>18</v>
      </c>
    </row>
    <row r="29" spans="1:11" s="259" customFormat="1" ht="16.5" customHeight="1">
      <c r="A29" s="347" t="s">
        <v>156</v>
      </c>
      <c r="B29" s="347">
        <v>2002</v>
      </c>
      <c r="C29" s="348">
        <v>47</v>
      </c>
      <c r="D29" s="337"/>
      <c r="E29" s="347">
        <v>8</v>
      </c>
      <c r="F29" s="339">
        <v>207</v>
      </c>
      <c r="G29" s="339">
        <f>E29*F29</f>
        <v>1656</v>
      </c>
      <c r="H29" s="339">
        <v>10</v>
      </c>
      <c r="I29" s="340">
        <f>G29/C29</f>
        <v>35.234042553191486</v>
      </c>
      <c r="J29" s="339"/>
      <c r="K29" s="341" t="s">
        <v>169</v>
      </c>
    </row>
    <row r="30" spans="1:11" s="259" customFormat="1" ht="16.5" customHeight="1">
      <c r="A30" s="347" t="s">
        <v>202</v>
      </c>
      <c r="B30" s="347">
        <v>2004</v>
      </c>
      <c r="C30" s="348">
        <v>46</v>
      </c>
      <c r="D30" s="343" t="s">
        <v>34</v>
      </c>
      <c r="E30" s="343">
        <v>4</v>
      </c>
      <c r="F30" s="343">
        <v>256</v>
      </c>
      <c r="G30" s="339">
        <f>E30*F30</f>
        <v>1024</v>
      </c>
      <c r="H30" s="343">
        <v>10</v>
      </c>
      <c r="I30" s="340">
        <f>G30/C30</f>
        <v>22.26086956521739</v>
      </c>
      <c r="J30" s="343"/>
      <c r="K30" s="341" t="s">
        <v>48</v>
      </c>
    </row>
    <row r="31" spans="1:11" s="259" customFormat="1" ht="16.5" customHeight="1">
      <c r="A31" s="479" t="s">
        <v>268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1"/>
    </row>
    <row r="32" spans="1:11" s="259" customFormat="1" ht="16.5" customHeight="1">
      <c r="A32" s="337" t="s">
        <v>249</v>
      </c>
      <c r="B32" s="338">
        <v>2002</v>
      </c>
      <c r="C32" s="338">
        <v>55.8</v>
      </c>
      <c r="D32" s="337" t="s">
        <v>33</v>
      </c>
      <c r="E32" s="349">
        <v>10</v>
      </c>
      <c r="F32" s="349">
        <v>247</v>
      </c>
      <c r="G32" s="349">
        <f>E32*F32</f>
        <v>2470</v>
      </c>
      <c r="H32" s="349">
        <v>10</v>
      </c>
      <c r="I32" s="350">
        <f>G32/C32</f>
        <v>44.2652329749104</v>
      </c>
      <c r="J32" s="349"/>
      <c r="K32" s="341" t="s">
        <v>18</v>
      </c>
    </row>
    <row r="33" spans="1:11" s="259" customFormat="1" ht="16.5" customHeight="1">
      <c r="A33" s="347" t="s">
        <v>149</v>
      </c>
      <c r="B33" s="347">
        <v>2004</v>
      </c>
      <c r="C33" s="348">
        <v>50</v>
      </c>
      <c r="D33" s="337"/>
      <c r="E33" s="347">
        <v>6</v>
      </c>
      <c r="F33" s="339">
        <v>211</v>
      </c>
      <c r="G33" s="339">
        <f>E33*F33</f>
        <v>1266</v>
      </c>
      <c r="H33" s="339">
        <v>10</v>
      </c>
      <c r="I33" s="340">
        <f>G33/C33</f>
        <v>25.32</v>
      </c>
      <c r="J33" s="339"/>
      <c r="K33" s="341" t="s">
        <v>169</v>
      </c>
    </row>
    <row r="34" spans="1:11" s="259" customFormat="1" ht="17.25" customHeight="1">
      <c r="A34" s="476" t="s">
        <v>267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8"/>
    </row>
    <row r="35" spans="1:11" s="259" customFormat="1" ht="16.5" customHeight="1">
      <c r="A35" s="337" t="s">
        <v>21</v>
      </c>
      <c r="B35" s="338">
        <v>2002</v>
      </c>
      <c r="C35" s="338">
        <v>63</v>
      </c>
      <c r="D35" s="337">
        <v>1</v>
      </c>
      <c r="E35" s="339">
        <v>16</v>
      </c>
      <c r="F35" s="339">
        <v>220</v>
      </c>
      <c r="G35" s="339">
        <f>E35*F35</f>
        <v>3520</v>
      </c>
      <c r="H35" s="339">
        <v>10</v>
      </c>
      <c r="I35" s="340">
        <f>G35/C35</f>
        <v>55.87301587301587</v>
      </c>
      <c r="J35" s="339"/>
      <c r="K35" s="341" t="s">
        <v>19</v>
      </c>
    </row>
    <row r="36" spans="1:11" s="259" customFormat="1" ht="16.5" customHeight="1">
      <c r="A36" s="337" t="s">
        <v>252</v>
      </c>
      <c r="B36" s="338">
        <v>2002</v>
      </c>
      <c r="C36" s="338">
        <v>62</v>
      </c>
      <c r="D36" s="337"/>
      <c r="E36" s="349">
        <v>10</v>
      </c>
      <c r="F36" s="349">
        <v>233</v>
      </c>
      <c r="G36" s="349">
        <f>E36*F36</f>
        <v>2330</v>
      </c>
      <c r="H36" s="349">
        <v>10</v>
      </c>
      <c r="I36" s="350">
        <f>G36/C36</f>
        <v>37.58064516129032</v>
      </c>
      <c r="J36" s="349"/>
      <c r="K36" s="341" t="s">
        <v>18</v>
      </c>
    </row>
    <row r="37" spans="1:11" s="259" customFormat="1" ht="16.5" customHeight="1">
      <c r="A37" s="476" t="s">
        <v>258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8"/>
    </row>
    <row r="38" spans="1:11" s="259" customFormat="1" ht="16.5" customHeight="1">
      <c r="A38" s="476" t="s">
        <v>269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8"/>
    </row>
    <row r="39" spans="1:11" s="259" customFormat="1" ht="16.5" customHeight="1">
      <c r="A39" s="347" t="s">
        <v>158</v>
      </c>
      <c r="B39" s="347">
        <v>1999</v>
      </c>
      <c r="C39" s="348">
        <v>48</v>
      </c>
      <c r="D39" s="337"/>
      <c r="E39" s="347">
        <v>8</v>
      </c>
      <c r="F39" s="339">
        <v>232</v>
      </c>
      <c r="G39" s="339">
        <f>E39*F39</f>
        <v>1856</v>
      </c>
      <c r="H39" s="339">
        <v>10</v>
      </c>
      <c r="I39" s="340">
        <f>G39/C39</f>
        <v>38.666666666666664</v>
      </c>
      <c r="J39" s="339"/>
      <c r="K39" s="341" t="s">
        <v>169</v>
      </c>
    </row>
    <row r="40" spans="1:11" s="259" customFormat="1" ht="16.5" customHeight="1">
      <c r="A40" s="479" t="s">
        <v>268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1"/>
    </row>
    <row r="41" spans="1:11" s="259" customFormat="1" ht="16.5" customHeight="1">
      <c r="A41" s="343" t="s">
        <v>111</v>
      </c>
      <c r="B41" s="343">
        <v>1998</v>
      </c>
      <c r="C41" s="344">
        <v>55</v>
      </c>
      <c r="D41" s="343">
        <v>3</v>
      </c>
      <c r="E41" s="343">
        <v>16</v>
      </c>
      <c r="F41" s="343"/>
      <c r="G41" s="339">
        <f>E41*F41</f>
        <v>0</v>
      </c>
      <c r="H41" s="339">
        <v>10</v>
      </c>
      <c r="I41" s="340">
        <f>G41/C41</f>
        <v>0</v>
      </c>
      <c r="J41" s="339"/>
      <c r="K41" s="341" t="s">
        <v>17</v>
      </c>
    </row>
    <row r="42" spans="1:11" s="259" customFormat="1" ht="16.5" customHeight="1">
      <c r="A42" s="482" t="s">
        <v>288</v>
      </c>
      <c r="B42" s="483"/>
      <c r="C42" s="483"/>
      <c r="D42" s="483"/>
      <c r="E42" s="483"/>
      <c r="F42" s="483"/>
      <c r="G42" s="483"/>
      <c r="H42" s="483"/>
      <c r="I42" s="483"/>
      <c r="J42" s="483"/>
      <c r="K42" s="484"/>
    </row>
    <row r="43" spans="1:11" s="259" customFormat="1" ht="16.5" customHeight="1">
      <c r="A43" s="343" t="s">
        <v>211</v>
      </c>
      <c r="B43" s="343">
        <v>1972</v>
      </c>
      <c r="C43" s="344">
        <v>64.9</v>
      </c>
      <c r="D43" s="343"/>
      <c r="E43" s="343">
        <v>16</v>
      </c>
      <c r="F43" s="339">
        <v>203</v>
      </c>
      <c r="G43" s="339">
        <f>E43*F43</f>
        <v>3248</v>
      </c>
      <c r="H43" s="339">
        <v>10</v>
      </c>
      <c r="I43" s="340">
        <f>G43/C43</f>
        <v>50.0462249614792</v>
      </c>
      <c r="J43" s="339"/>
      <c r="K43" s="341" t="s">
        <v>170</v>
      </c>
    </row>
    <row r="44" spans="1:11" s="259" customFormat="1" ht="16.5" customHeight="1">
      <c r="A44" s="482" t="s">
        <v>274</v>
      </c>
      <c r="B44" s="483"/>
      <c r="C44" s="483"/>
      <c r="D44" s="483"/>
      <c r="E44" s="483"/>
      <c r="F44" s="483"/>
      <c r="G44" s="483"/>
      <c r="H44" s="483"/>
      <c r="I44" s="483"/>
      <c r="J44" s="483"/>
      <c r="K44" s="484"/>
    </row>
    <row r="45" spans="1:11" s="259" customFormat="1" ht="16.5" customHeight="1">
      <c r="A45" s="345" t="s">
        <v>209</v>
      </c>
      <c r="B45" s="345">
        <v>1966</v>
      </c>
      <c r="C45" s="346">
        <v>79.6</v>
      </c>
      <c r="D45" s="337"/>
      <c r="E45" s="339">
        <v>18</v>
      </c>
      <c r="F45" s="339">
        <v>223</v>
      </c>
      <c r="G45" s="339">
        <f>E45*F45</f>
        <v>4014</v>
      </c>
      <c r="H45" s="339">
        <v>10</v>
      </c>
      <c r="I45" s="340">
        <f>G45/C45</f>
        <v>50.42713567839196</v>
      </c>
      <c r="J45" s="339"/>
      <c r="K45" s="341" t="s">
        <v>170</v>
      </c>
    </row>
    <row r="46" spans="1:11" s="39" customFormat="1" ht="24" customHeight="1" thickBot="1">
      <c r="A46" s="351" t="s">
        <v>12</v>
      </c>
      <c r="B46" s="352"/>
      <c r="C46" s="353">
        <f>SUM(C16:C45)</f>
        <v>993.0999999999999</v>
      </c>
      <c r="D46" s="354"/>
      <c r="E46" s="355"/>
      <c r="F46" s="355">
        <f>SUM(F24:F24)</f>
        <v>259</v>
      </c>
      <c r="G46" s="355">
        <f>SUM(G24:G24)</f>
        <v>1036</v>
      </c>
      <c r="H46" s="355">
        <f>SUM(H24:H24)</f>
        <v>10</v>
      </c>
      <c r="I46" s="356">
        <f>G46/C46</f>
        <v>1.0431980666599538</v>
      </c>
      <c r="J46" s="355"/>
      <c r="K46" s="357"/>
    </row>
    <row r="47" spans="1:11" ht="21" customHeight="1">
      <c r="A47" s="329"/>
      <c r="B47" s="330"/>
      <c r="C47" s="331"/>
      <c r="D47" s="332"/>
      <c r="E47" s="330"/>
      <c r="F47" s="330"/>
      <c r="G47" s="333"/>
      <c r="H47" s="333"/>
      <c r="I47" s="333"/>
      <c r="J47" s="334"/>
      <c r="K47" s="225"/>
    </row>
    <row r="48" spans="1:11" s="4" customFormat="1" ht="21" customHeight="1">
      <c r="A48" s="541" t="s">
        <v>1</v>
      </c>
      <c r="B48" s="541"/>
      <c r="C48" s="542"/>
      <c r="D48" s="362"/>
      <c r="E48" s="362"/>
      <c r="F48" s="362" t="s">
        <v>2</v>
      </c>
      <c r="G48" s="362"/>
      <c r="H48" s="362"/>
      <c r="I48" s="362"/>
      <c r="J48" s="335"/>
      <c r="K48" s="225"/>
    </row>
    <row r="49" spans="1:11" s="4" customFormat="1" ht="34.5" customHeight="1">
      <c r="A49" s="543" t="s">
        <v>62</v>
      </c>
      <c r="B49" s="544"/>
      <c r="C49" s="544"/>
      <c r="D49" s="544"/>
      <c r="E49" s="363"/>
      <c r="F49" s="363" t="s">
        <v>37</v>
      </c>
      <c r="G49" s="363"/>
      <c r="H49" s="363"/>
      <c r="I49" s="363"/>
      <c r="J49" s="336"/>
      <c r="K49" s="225"/>
    </row>
    <row r="50" spans="1:11" s="4" customFormat="1" ht="15" customHeight="1">
      <c r="A50" s="2"/>
      <c r="B50" s="11"/>
      <c r="C50" s="12"/>
      <c r="D50" s="12"/>
      <c r="E50" s="13"/>
      <c r="F50" s="13"/>
      <c r="G50" s="13"/>
      <c r="H50" s="13"/>
      <c r="I50" s="13"/>
      <c r="J50" s="3"/>
      <c r="K50" s="1"/>
    </row>
    <row r="51" ht="18" customHeight="1"/>
    <row r="52" spans="1:11" s="4" customFormat="1" ht="15" customHeight="1">
      <c r="A52" s="2"/>
      <c r="B52" s="1"/>
      <c r="C52" s="1"/>
      <c r="D52" s="1"/>
      <c r="E52" s="1"/>
      <c r="F52" s="1"/>
      <c r="G52" s="1"/>
      <c r="H52" s="1"/>
      <c r="I52" s="1"/>
      <c r="J52" s="3"/>
      <c r="K52" s="1"/>
    </row>
    <row r="53" ht="18" customHeight="1"/>
    <row r="54" spans="1:11" s="4" customFormat="1" ht="15" customHeight="1">
      <c r="A54" s="2"/>
      <c r="B54" s="1"/>
      <c r="C54" s="1"/>
      <c r="D54" s="1"/>
      <c r="E54" s="1"/>
      <c r="F54" s="1"/>
      <c r="G54" s="1"/>
      <c r="H54" s="1"/>
      <c r="I54" s="1"/>
      <c r="J54" s="3"/>
      <c r="K54" s="1"/>
    </row>
    <row r="55" spans="1:11" s="4" customFormat="1" ht="15" customHeight="1">
      <c r="A55" s="2"/>
      <c r="B55" s="1"/>
      <c r="C55" s="1"/>
      <c r="D55" s="1"/>
      <c r="E55" s="1"/>
      <c r="F55" s="1"/>
      <c r="G55" s="1"/>
      <c r="H55" s="1"/>
      <c r="I55" s="1"/>
      <c r="J55" s="3"/>
      <c r="K55" s="1"/>
    </row>
    <row r="56" spans="1:11" s="4" customFormat="1" ht="12" customHeight="1">
      <c r="A56" s="2"/>
      <c r="B56" s="1"/>
      <c r="C56" s="1"/>
      <c r="D56" s="1"/>
      <c r="E56" s="1"/>
      <c r="F56" s="1"/>
      <c r="G56" s="1"/>
      <c r="H56" s="1"/>
      <c r="I56" s="1"/>
      <c r="J56" s="3"/>
      <c r="K56" s="1"/>
    </row>
    <row r="57" ht="25.5" customHeight="1"/>
    <row r="58" ht="25.5" customHeight="1"/>
    <row r="59" ht="25.5" customHeight="1"/>
    <row r="60" ht="25.5" customHeight="1"/>
    <row r="61" ht="25.5" customHeight="1"/>
    <row r="62" ht="22.5" customHeight="1"/>
    <row r="63" spans="1:11" s="5" customFormat="1" ht="22.5" customHeight="1">
      <c r="A63" s="2"/>
      <c r="B63" s="1"/>
      <c r="C63" s="1"/>
      <c r="D63" s="1"/>
      <c r="E63" s="1"/>
      <c r="F63" s="1"/>
      <c r="G63" s="1"/>
      <c r="H63" s="1"/>
      <c r="I63" s="1"/>
      <c r="J63" s="3"/>
      <c r="K63" s="1"/>
    </row>
    <row r="64" ht="22.5" customHeight="1"/>
  </sheetData>
  <sheetProtection/>
  <mergeCells count="28">
    <mergeCell ref="J8:J13"/>
    <mergeCell ref="A1:K1"/>
    <mergeCell ref="A2:K2"/>
    <mergeCell ref="B4:J4"/>
    <mergeCell ref="B5:J5"/>
    <mergeCell ref="B6:J6"/>
    <mergeCell ref="B7:J7"/>
    <mergeCell ref="K8:K13"/>
    <mergeCell ref="A14:K14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A38:K38"/>
    <mergeCell ref="A40:K40"/>
    <mergeCell ref="A42:K42"/>
    <mergeCell ref="A44:K44"/>
    <mergeCell ref="A37:K37"/>
    <mergeCell ref="A15:K15"/>
    <mergeCell ref="A19:K19"/>
    <mergeCell ref="A25:K25"/>
    <mergeCell ref="A31:K31"/>
    <mergeCell ref="A34:K3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Normal="104" zoomScaleSheetLayoutView="100" workbookViewId="0" topLeftCell="A1">
      <selection activeCell="A25" sqref="A25:H26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85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385" t="s">
        <v>411</v>
      </c>
      <c r="B14" s="386"/>
      <c r="C14" s="374">
        <v>75</v>
      </c>
      <c r="D14" s="388"/>
      <c r="E14" s="370">
        <v>16</v>
      </c>
      <c r="F14" s="374">
        <v>100</v>
      </c>
      <c r="G14" s="315">
        <f aca="true" t="shared" si="0" ref="G14:G22">E14*F14</f>
        <v>1600</v>
      </c>
      <c r="H14" s="387"/>
      <c r="I14" s="316">
        <f aca="true" t="shared" si="1" ref="I14:I23">G14/C14</f>
        <v>21.333333333333332</v>
      </c>
      <c r="J14" s="86"/>
      <c r="K14" s="30" t="s">
        <v>400</v>
      </c>
    </row>
    <row r="15" spans="1:11" s="4" customFormat="1" ht="16.5" customHeight="1" thickBot="1">
      <c r="A15" s="382" t="s">
        <v>412</v>
      </c>
      <c r="B15" s="383"/>
      <c r="C15" s="370">
        <v>74</v>
      </c>
      <c r="D15" s="303"/>
      <c r="E15" s="370">
        <v>16</v>
      </c>
      <c r="F15" s="370">
        <v>98</v>
      </c>
      <c r="G15" s="315">
        <f t="shared" si="0"/>
        <v>1568</v>
      </c>
      <c r="H15" s="384"/>
      <c r="I15" s="316">
        <f t="shared" si="1"/>
        <v>21.18918918918919</v>
      </c>
      <c r="J15" s="34"/>
      <c r="K15" s="30" t="s">
        <v>400</v>
      </c>
    </row>
    <row r="16" spans="1:11" s="4" customFormat="1" ht="16.5" customHeight="1" thickBot="1">
      <c r="A16" s="385" t="s">
        <v>413</v>
      </c>
      <c r="B16" s="386"/>
      <c r="C16" s="374">
        <v>92</v>
      </c>
      <c r="D16" s="303"/>
      <c r="E16" s="370">
        <v>16</v>
      </c>
      <c r="F16" s="370">
        <v>96</v>
      </c>
      <c r="G16" s="315">
        <f t="shared" si="0"/>
        <v>1536</v>
      </c>
      <c r="H16" s="387"/>
      <c r="I16" s="316">
        <f t="shared" si="1"/>
        <v>16.695652173913043</v>
      </c>
      <c r="J16" s="34"/>
      <c r="K16" s="30" t="s">
        <v>400</v>
      </c>
    </row>
    <row r="17" spans="1:11" s="4" customFormat="1" ht="16.5" customHeight="1" thickBot="1">
      <c r="A17" s="385" t="s">
        <v>415</v>
      </c>
      <c r="B17" s="386"/>
      <c r="C17" s="374">
        <v>84</v>
      </c>
      <c r="D17" s="303"/>
      <c r="E17" s="370">
        <v>16</v>
      </c>
      <c r="F17" s="374">
        <v>90</v>
      </c>
      <c r="G17" s="315">
        <f t="shared" si="0"/>
        <v>1440</v>
      </c>
      <c r="H17" s="387"/>
      <c r="I17" s="316">
        <f t="shared" si="1"/>
        <v>17.142857142857142</v>
      </c>
      <c r="J17" s="34"/>
      <c r="K17" s="30" t="s">
        <v>400</v>
      </c>
    </row>
    <row r="18" spans="1:11" s="4" customFormat="1" ht="16.5" customHeight="1" thickBot="1">
      <c r="A18" s="385" t="s">
        <v>416</v>
      </c>
      <c r="B18" s="386"/>
      <c r="C18" s="374">
        <v>74</v>
      </c>
      <c r="D18" s="303"/>
      <c r="E18" s="370">
        <v>16</v>
      </c>
      <c r="F18" s="374">
        <v>67</v>
      </c>
      <c r="G18" s="315">
        <f t="shared" si="0"/>
        <v>1072</v>
      </c>
      <c r="H18" s="387"/>
      <c r="I18" s="316">
        <f t="shared" si="1"/>
        <v>14.486486486486486</v>
      </c>
      <c r="J18" s="34"/>
      <c r="K18" s="30" t="s">
        <v>400</v>
      </c>
    </row>
    <row r="19" spans="1:11" s="4" customFormat="1" ht="16.5" customHeight="1" thickBot="1">
      <c r="A19" s="385" t="s">
        <v>417</v>
      </c>
      <c r="B19" s="386"/>
      <c r="C19" s="374">
        <v>73</v>
      </c>
      <c r="D19" s="303"/>
      <c r="E19" s="370">
        <v>16</v>
      </c>
      <c r="F19" s="374">
        <v>66</v>
      </c>
      <c r="G19" s="315">
        <f t="shared" si="0"/>
        <v>1056</v>
      </c>
      <c r="H19" s="387"/>
      <c r="I19" s="316">
        <f t="shared" si="1"/>
        <v>14.465753424657533</v>
      </c>
      <c r="J19" s="34"/>
      <c r="K19" s="30" t="s">
        <v>400</v>
      </c>
    </row>
    <row r="20" spans="1:11" ht="16.5" customHeight="1" thickBot="1">
      <c r="A20" s="385" t="s">
        <v>418</v>
      </c>
      <c r="B20" s="386"/>
      <c r="C20" s="374">
        <v>75</v>
      </c>
      <c r="D20" s="303"/>
      <c r="E20" s="370">
        <v>16</v>
      </c>
      <c r="F20" s="374">
        <v>57</v>
      </c>
      <c r="G20" s="315">
        <f t="shared" si="0"/>
        <v>912</v>
      </c>
      <c r="H20" s="387"/>
      <c r="I20" s="316">
        <f t="shared" si="1"/>
        <v>12.16</v>
      </c>
      <c r="J20" s="34"/>
      <c r="K20" s="30" t="s">
        <v>400</v>
      </c>
    </row>
    <row r="21" spans="1:11" s="4" customFormat="1" ht="16.5" customHeight="1" thickBot="1">
      <c r="A21" s="385" t="s">
        <v>419</v>
      </c>
      <c r="B21" s="386"/>
      <c r="C21" s="374">
        <v>72</v>
      </c>
      <c r="D21" s="303"/>
      <c r="E21" s="370">
        <v>16</v>
      </c>
      <c r="F21" s="374">
        <v>53</v>
      </c>
      <c r="G21" s="315">
        <f t="shared" si="0"/>
        <v>848</v>
      </c>
      <c r="H21" s="387"/>
      <c r="I21" s="316">
        <f t="shared" si="1"/>
        <v>11.777777777777779</v>
      </c>
      <c r="J21" s="34"/>
      <c r="K21" s="30" t="s">
        <v>400</v>
      </c>
    </row>
    <row r="22" spans="1:11" s="4" customFormat="1" ht="16.5" customHeight="1" thickBot="1">
      <c r="A22" s="385" t="s">
        <v>426</v>
      </c>
      <c r="B22" s="386"/>
      <c r="C22" s="374">
        <v>92</v>
      </c>
      <c r="D22" s="303"/>
      <c r="E22" s="374">
        <v>16</v>
      </c>
      <c r="F22" s="374">
        <v>90</v>
      </c>
      <c r="G22" s="315">
        <f t="shared" si="0"/>
        <v>1440</v>
      </c>
      <c r="H22" s="387"/>
      <c r="I22" s="316">
        <f t="shared" si="1"/>
        <v>15.652173913043478</v>
      </c>
      <c r="J22" s="34"/>
      <c r="K22" s="30" t="s">
        <v>400</v>
      </c>
    </row>
    <row r="23" spans="1:11" s="39" customFormat="1" ht="26.25" customHeight="1" thickBot="1">
      <c r="A23" s="317" t="s">
        <v>12</v>
      </c>
      <c r="B23" s="318"/>
      <c r="C23" s="319">
        <f>SUM(C15:C22)</f>
        <v>636</v>
      </c>
      <c r="D23" s="320"/>
      <c r="E23" s="321"/>
      <c r="F23" s="321">
        <f>SUM(F15:F22)</f>
        <v>617</v>
      </c>
      <c r="G23" s="321">
        <f>SUM(G15:G22)</f>
        <v>9872</v>
      </c>
      <c r="H23" s="389">
        <f>SUM(H15:H22)</f>
        <v>0</v>
      </c>
      <c r="I23" s="304">
        <f t="shared" si="1"/>
        <v>15.522012578616351</v>
      </c>
      <c r="J23" s="66"/>
      <c r="K23" s="305"/>
    </row>
    <row r="24" spans="1:11" ht="18" customHeight="1">
      <c r="A24" s="6"/>
      <c r="B24" s="6"/>
      <c r="C24" s="7"/>
      <c r="D24" s="8"/>
      <c r="E24" s="8"/>
      <c r="F24" s="8"/>
      <c r="G24" s="8"/>
      <c r="H24" s="8"/>
      <c r="I24" s="8"/>
      <c r="J24" s="306"/>
      <c r="K24" s="259"/>
    </row>
    <row r="25" spans="1:11" s="4" customFormat="1" ht="23.25" customHeight="1">
      <c r="A25" s="541" t="s">
        <v>1</v>
      </c>
      <c r="B25" s="541"/>
      <c r="C25" s="542"/>
      <c r="D25" s="362"/>
      <c r="E25" s="362"/>
      <c r="F25" s="362" t="s">
        <v>2</v>
      </c>
      <c r="G25" s="362"/>
      <c r="H25" s="362"/>
      <c r="I25" s="307"/>
      <c r="J25" s="308"/>
      <c r="K25" s="259"/>
    </row>
    <row r="26" spans="1:11" s="4" customFormat="1" ht="34.5" customHeight="1">
      <c r="A26" s="543" t="s">
        <v>62</v>
      </c>
      <c r="B26" s="544"/>
      <c r="C26" s="544"/>
      <c r="D26" s="544"/>
      <c r="E26" s="363"/>
      <c r="F26" s="363" t="s">
        <v>37</v>
      </c>
      <c r="G26" s="363"/>
      <c r="H26" s="363"/>
      <c r="I26" s="309"/>
      <c r="J26" s="310"/>
      <c r="K26" s="259"/>
    </row>
    <row r="27" spans="1:11" s="4" customFormat="1" ht="15" customHeight="1">
      <c r="A27" s="2"/>
      <c r="B27" s="7"/>
      <c r="C27" s="311"/>
      <c r="D27" s="311"/>
      <c r="E27" s="312"/>
      <c r="F27" s="312"/>
      <c r="G27" s="312"/>
      <c r="H27" s="312"/>
      <c r="I27" s="312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2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11" s="259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Normal="104" zoomScaleSheetLayoutView="100" workbookViewId="0" topLeftCell="A1">
      <selection activeCell="A21" sqref="A21:IV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349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38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39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39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39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39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40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358" t="s">
        <v>350</v>
      </c>
      <c r="B14" s="313">
        <v>1981</v>
      </c>
      <c r="C14" s="314">
        <v>78</v>
      </c>
      <c r="D14" s="303"/>
      <c r="E14" s="315">
        <v>24</v>
      </c>
      <c r="F14" s="315">
        <v>11</v>
      </c>
      <c r="G14" s="193">
        <f aca="true" t="shared" si="0" ref="G14:G20">E14*F14</f>
        <v>264</v>
      </c>
      <c r="H14" s="315">
        <v>10</v>
      </c>
      <c r="I14" s="316">
        <f aca="true" t="shared" si="1" ref="I14:I20">G14/C14</f>
        <v>3.3846153846153846</v>
      </c>
      <c r="J14" s="34"/>
      <c r="K14" s="276" t="s">
        <v>132</v>
      </c>
    </row>
    <row r="15" spans="1:11" s="4" customFormat="1" ht="16.5" customHeight="1" thickBot="1">
      <c r="A15" s="359" t="s">
        <v>351</v>
      </c>
      <c r="B15" s="313">
        <v>1983</v>
      </c>
      <c r="C15" s="314">
        <v>68</v>
      </c>
      <c r="D15" s="303"/>
      <c r="E15" s="315">
        <v>24</v>
      </c>
      <c r="F15" s="315">
        <v>17</v>
      </c>
      <c r="G15" s="193">
        <f t="shared" si="0"/>
        <v>408</v>
      </c>
      <c r="H15" s="315">
        <v>10</v>
      </c>
      <c r="I15" s="316">
        <f t="shared" si="1"/>
        <v>6</v>
      </c>
      <c r="J15" s="34"/>
      <c r="K15" s="276" t="s">
        <v>132</v>
      </c>
    </row>
    <row r="16" spans="1:11" s="4" customFormat="1" ht="16.5" customHeight="1" thickBot="1">
      <c r="A16" s="359" t="s">
        <v>352</v>
      </c>
      <c r="B16" s="313">
        <v>1992</v>
      </c>
      <c r="C16" s="314">
        <v>68</v>
      </c>
      <c r="D16" s="303"/>
      <c r="E16" s="315">
        <v>24</v>
      </c>
      <c r="F16" s="315">
        <v>70</v>
      </c>
      <c r="G16" s="193">
        <f t="shared" si="0"/>
        <v>1680</v>
      </c>
      <c r="H16" s="315">
        <v>10</v>
      </c>
      <c r="I16" s="316">
        <f t="shared" si="1"/>
        <v>24.705882352941178</v>
      </c>
      <c r="J16" s="34"/>
      <c r="K16" s="276" t="s">
        <v>132</v>
      </c>
    </row>
    <row r="17" spans="1:11" s="4" customFormat="1" ht="16.5" customHeight="1">
      <c r="A17" s="360" t="s">
        <v>353</v>
      </c>
      <c r="B17" s="313">
        <v>1987</v>
      </c>
      <c r="C17" s="314">
        <v>73</v>
      </c>
      <c r="D17" s="303"/>
      <c r="E17" s="315">
        <v>24</v>
      </c>
      <c r="F17" s="315">
        <v>20</v>
      </c>
      <c r="G17" s="193">
        <f t="shared" si="0"/>
        <v>480</v>
      </c>
      <c r="H17" s="315">
        <v>10</v>
      </c>
      <c r="I17" s="316">
        <f t="shared" si="1"/>
        <v>6.575342465753424</v>
      </c>
      <c r="J17" s="34"/>
      <c r="K17" s="276" t="s">
        <v>17</v>
      </c>
    </row>
    <row r="18" spans="1:11" s="4" customFormat="1" ht="16.5" customHeight="1">
      <c r="A18" s="360" t="s">
        <v>354</v>
      </c>
      <c r="B18" s="313">
        <v>1988</v>
      </c>
      <c r="C18" s="314">
        <v>73</v>
      </c>
      <c r="D18" s="303"/>
      <c r="E18" s="315">
        <v>24</v>
      </c>
      <c r="F18" s="315">
        <v>25</v>
      </c>
      <c r="G18" s="193">
        <f t="shared" si="0"/>
        <v>600</v>
      </c>
      <c r="H18" s="315">
        <v>10</v>
      </c>
      <c r="I18" s="316">
        <f t="shared" si="1"/>
        <v>8.219178082191782</v>
      </c>
      <c r="J18" s="34"/>
      <c r="K18" s="276" t="s">
        <v>17</v>
      </c>
    </row>
    <row r="19" spans="1:11" s="4" customFormat="1" ht="16.5" customHeight="1">
      <c r="A19" s="360" t="s">
        <v>355</v>
      </c>
      <c r="B19" s="313">
        <v>1986</v>
      </c>
      <c r="C19" s="314">
        <v>78</v>
      </c>
      <c r="D19" s="303"/>
      <c r="E19" s="315">
        <v>24</v>
      </c>
      <c r="F19" s="315">
        <v>43</v>
      </c>
      <c r="G19" s="193">
        <f t="shared" si="0"/>
        <v>1032</v>
      </c>
      <c r="H19" s="315">
        <v>10</v>
      </c>
      <c r="I19" s="316">
        <f t="shared" si="1"/>
        <v>13.23076923076923</v>
      </c>
      <c r="J19" s="34"/>
      <c r="K19" s="276" t="s">
        <v>17</v>
      </c>
    </row>
    <row r="20" spans="1:11" s="4" customFormat="1" ht="16.5" customHeight="1" thickBot="1">
      <c r="A20" s="360" t="s">
        <v>356</v>
      </c>
      <c r="B20" s="313">
        <v>1982</v>
      </c>
      <c r="C20" s="314">
        <v>78</v>
      </c>
      <c r="D20" s="303"/>
      <c r="E20" s="315">
        <v>24</v>
      </c>
      <c r="F20" s="315">
        <v>25</v>
      </c>
      <c r="G20" s="193">
        <f t="shared" si="0"/>
        <v>600</v>
      </c>
      <c r="H20" s="315">
        <v>10</v>
      </c>
      <c r="I20" s="316">
        <f t="shared" si="1"/>
        <v>7.6923076923076925</v>
      </c>
      <c r="J20" s="34"/>
      <c r="K20" s="276" t="s">
        <v>17</v>
      </c>
    </row>
    <row r="21" spans="1:11" s="39" customFormat="1" ht="26.25" customHeight="1" thickBot="1">
      <c r="A21" s="317" t="s">
        <v>12</v>
      </c>
      <c r="B21" s="318"/>
      <c r="C21" s="319">
        <f>SUM(C15:C20)</f>
        <v>438</v>
      </c>
      <c r="D21" s="320"/>
      <c r="E21" s="321"/>
      <c r="F21" s="321">
        <f>SUM(F15:F20)</f>
        <v>200</v>
      </c>
      <c r="G21" s="193">
        <f>SUM(G14:G20)</f>
        <v>5064</v>
      </c>
      <c r="H21" s="321">
        <v>108</v>
      </c>
      <c r="I21" s="304">
        <f>SUM(G21/C21)</f>
        <v>11.561643835616438</v>
      </c>
      <c r="J21" s="66"/>
      <c r="K21" s="305"/>
    </row>
    <row r="22" spans="1:11" ht="18" customHeight="1">
      <c r="A22" s="6"/>
      <c r="B22" s="6"/>
      <c r="C22" s="7"/>
      <c r="D22" s="8"/>
      <c r="E22" s="8"/>
      <c r="F22" s="8"/>
      <c r="G22" s="8"/>
      <c r="H22" s="8"/>
      <c r="I22" s="8"/>
      <c r="J22" s="306"/>
      <c r="K22" s="259"/>
    </row>
    <row r="23" spans="1:11" s="4" customFormat="1" ht="23.25" customHeight="1">
      <c r="A23" s="541" t="s">
        <v>1</v>
      </c>
      <c r="B23" s="541"/>
      <c r="C23" s="542"/>
      <c r="D23" s="362"/>
      <c r="E23" s="362"/>
      <c r="F23" s="362" t="s">
        <v>2</v>
      </c>
      <c r="G23" s="362"/>
      <c r="H23" s="362"/>
      <c r="I23" s="307"/>
      <c r="J23" s="308"/>
      <c r="K23" s="259"/>
    </row>
    <row r="24" spans="1:11" s="4" customFormat="1" ht="34.5" customHeight="1">
      <c r="A24" s="543" t="s">
        <v>62</v>
      </c>
      <c r="B24" s="544"/>
      <c r="C24" s="544"/>
      <c r="D24" s="544"/>
      <c r="E24" s="363"/>
      <c r="F24" s="363" t="s">
        <v>37</v>
      </c>
      <c r="G24" s="363"/>
      <c r="H24" s="363"/>
      <c r="I24" s="309"/>
      <c r="J24" s="310"/>
      <c r="K24" s="259"/>
    </row>
    <row r="25" spans="1:11" s="4" customFormat="1" ht="15" customHeight="1">
      <c r="A25" s="2"/>
      <c r="B25" s="7"/>
      <c r="C25" s="311"/>
      <c r="D25" s="311"/>
      <c r="E25" s="312"/>
      <c r="F25" s="312"/>
      <c r="G25" s="312"/>
      <c r="H25" s="312"/>
      <c r="I25" s="312"/>
      <c r="J25" s="3"/>
      <c r="K25" s="1"/>
    </row>
    <row r="26" ht="18" customHeight="1"/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2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25.5" customHeight="1"/>
    <row r="33" ht="25.5" customHeight="1"/>
    <row r="34" ht="25.5" customHeight="1"/>
    <row r="35" ht="25.5" customHeight="1"/>
    <row r="36" ht="25.5" customHeight="1"/>
    <row r="37" ht="22.5" customHeight="1"/>
    <row r="38" spans="1:11" s="259" customFormat="1" ht="22.5" customHeight="1">
      <c r="A38" s="2"/>
      <c r="B38" s="1"/>
      <c r="C38" s="1"/>
      <c r="D38" s="1"/>
      <c r="E38" s="1"/>
      <c r="F38" s="1"/>
      <c r="G38" s="1"/>
      <c r="H38" s="1"/>
      <c r="I38" s="1"/>
      <c r="J38" s="3"/>
      <c r="K38" s="1"/>
    </row>
    <row r="39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workbookViewId="0" topLeftCell="A1">
      <selection activeCell="A2" sqref="A2:K2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323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425" t="s">
        <v>307</v>
      </c>
      <c r="B14" s="425">
        <v>1991</v>
      </c>
      <c r="C14" s="425">
        <v>92</v>
      </c>
      <c r="D14" s="303"/>
      <c r="E14" s="315">
        <v>24</v>
      </c>
      <c r="F14" s="425">
        <v>65</v>
      </c>
      <c r="G14" s="426">
        <f aca="true" t="shared" si="0" ref="G14:G24">E14*F14</f>
        <v>1560</v>
      </c>
      <c r="H14" s="315">
        <v>10</v>
      </c>
      <c r="I14" s="316">
        <f aca="true" t="shared" si="1" ref="I14:I24">G14/C14</f>
        <v>16.956521739130434</v>
      </c>
      <c r="J14" s="34"/>
      <c r="K14" s="276" t="s">
        <v>17</v>
      </c>
    </row>
    <row r="15" spans="1:11" s="4" customFormat="1" ht="16.5" customHeight="1" thickBot="1">
      <c r="A15" s="427" t="s">
        <v>308</v>
      </c>
      <c r="B15" s="427">
        <v>1981</v>
      </c>
      <c r="C15" s="427">
        <v>93</v>
      </c>
      <c r="D15" s="303"/>
      <c r="E15" s="315">
        <v>24</v>
      </c>
      <c r="F15" s="427">
        <v>16</v>
      </c>
      <c r="G15" s="426">
        <f t="shared" si="0"/>
        <v>384</v>
      </c>
      <c r="H15" s="315">
        <v>10</v>
      </c>
      <c r="I15" s="316">
        <f t="shared" si="1"/>
        <v>4.129032258064516</v>
      </c>
      <c r="J15" s="34"/>
      <c r="K15" s="276" t="s">
        <v>318</v>
      </c>
    </row>
    <row r="16" spans="1:11" s="4" customFormat="1" ht="16.5" customHeight="1" thickBot="1">
      <c r="A16" s="427" t="s">
        <v>309</v>
      </c>
      <c r="B16" s="427">
        <v>1995</v>
      </c>
      <c r="C16" s="427">
        <v>73</v>
      </c>
      <c r="D16" s="303"/>
      <c r="E16" s="315">
        <v>24</v>
      </c>
      <c r="F16" s="427">
        <v>28</v>
      </c>
      <c r="G16" s="426">
        <f t="shared" si="0"/>
        <v>672</v>
      </c>
      <c r="H16" s="315">
        <v>10</v>
      </c>
      <c r="I16" s="316">
        <f t="shared" si="1"/>
        <v>9.205479452054794</v>
      </c>
      <c r="J16" s="34"/>
      <c r="K16" s="276" t="s">
        <v>318</v>
      </c>
    </row>
    <row r="17" spans="1:11" s="4" customFormat="1" ht="16.5" customHeight="1" thickBot="1">
      <c r="A17" s="427" t="s">
        <v>310</v>
      </c>
      <c r="B17" s="427">
        <v>1995</v>
      </c>
      <c r="C17" s="427">
        <v>72</v>
      </c>
      <c r="D17" s="303"/>
      <c r="E17" s="315">
        <v>24</v>
      </c>
      <c r="F17" s="427">
        <v>15</v>
      </c>
      <c r="G17" s="426">
        <f t="shared" si="0"/>
        <v>360</v>
      </c>
      <c r="H17" s="315">
        <v>10</v>
      </c>
      <c r="I17" s="316">
        <f t="shared" si="1"/>
        <v>5</v>
      </c>
      <c r="J17" s="34"/>
      <c r="K17" s="276" t="s">
        <v>318</v>
      </c>
    </row>
    <row r="18" spans="1:11" s="4" customFormat="1" ht="16.5" customHeight="1" thickBot="1">
      <c r="A18" s="427" t="s">
        <v>311</v>
      </c>
      <c r="B18" s="427">
        <v>1984</v>
      </c>
      <c r="C18" s="427">
        <v>75</v>
      </c>
      <c r="D18" s="303"/>
      <c r="E18" s="315">
        <v>24</v>
      </c>
      <c r="F18" s="427">
        <v>21</v>
      </c>
      <c r="G18" s="426">
        <f t="shared" si="0"/>
        <v>504</v>
      </c>
      <c r="H18" s="315">
        <v>10</v>
      </c>
      <c r="I18" s="316">
        <f t="shared" si="1"/>
        <v>6.72</v>
      </c>
      <c r="J18" s="34"/>
      <c r="K18" s="276" t="s">
        <v>318</v>
      </c>
    </row>
    <row r="19" spans="1:11" s="4" customFormat="1" ht="16.5" customHeight="1" thickBot="1">
      <c r="A19" s="427" t="s">
        <v>312</v>
      </c>
      <c r="B19" s="427">
        <v>1992</v>
      </c>
      <c r="C19" s="427">
        <v>90</v>
      </c>
      <c r="D19" s="303"/>
      <c r="E19" s="315">
        <v>24</v>
      </c>
      <c r="F19" s="427">
        <v>26</v>
      </c>
      <c r="G19" s="426">
        <f t="shared" si="0"/>
        <v>624</v>
      </c>
      <c r="H19" s="315">
        <v>10</v>
      </c>
      <c r="I19" s="316">
        <f t="shared" si="1"/>
        <v>6.933333333333334</v>
      </c>
      <c r="J19" s="34"/>
      <c r="K19" s="276" t="s">
        <v>318</v>
      </c>
    </row>
    <row r="20" spans="1:11" s="4" customFormat="1" ht="16.5" customHeight="1" thickBot="1">
      <c r="A20" s="427" t="s">
        <v>313</v>
      </c>
      <c r="B20" s="427">
        <v>1991</v>
      </c>
      <c r="C20" s="427">
        <v>78</v>
      </c>
      <c r="D20" s="303"/>
      <c r="E20" s="315">
        <v>24</v>
      </c>
      <c r="F20" s="427">
        <v>30</v>
      </c>
      <c r="G20" s="426">
        <f t="shared" si="0"/>
        <v>720</v>
      </c>
      <c r="H20" s="315">
        <v>10</v>
      </c>
      <c r="I20" s="316">
        <f t="shared" si="1"/>
        <v>9.23076923076923</v>
      </c>
      <c r="J20" s="34"/>
      <c r="K20" s="276" t="s">
        <v>318</v>
      </c>
    </row>
    <row r="21" spans="1:11" s="4" customFormat="1" ht="16.5" customHeight="1" thickBot="1">
      <c r="A21" s="427" t="s">
        <v>314</v>
      </c>
      <c r="B21" s="427">
        <v>1986</v>
      </c>
      <c r="C21" s="427">
        <v>70</v>
      </c>
      <c r="D21" s="303"/>
      <c r="E21" s="315">
        <v>24</v>
      </c>
      <c r="F21" s="427">
        <v>18</v>
      </c>
      <c r="G21" s="426">
        <f t="shared" si="0"/>
        <v>432</v>
      </c>
      <c r="H21" s="315">
        <v>10</v>
      </c>
      <c r="I21" s="316">
        <f t="shared" si="1"/>
        <v>6.171428571428572</v>
      </c>
      <c r="J21" s="34"/>
      <c r="K21" s="276" t="s">
        <v>318</v>
      </c>
    </row>
    <row r="22" spans="1:11" s="4" customFormat="1" ht="16.5" customHeight="1" thickBot="1">
      <c r="A22" s="427" t="s">
        <v>315</v>
      </c>
      <c r="B22" s="427">
        <v>1988</v>
      </c>
      <c r="C22" s="427">
        <v>80</v>
      </c>
      <c r="D22" s="303"/>
      <c r="E22" s="315">
        <v>24</v>
      </c>
      <c r="F22" s="427">
        <v>10</v>
      </c>
      <c r="G22" s="426">
        <f t="shared" si="0"/>
        <v>240</v>
      </c>
      <c r="H22" s="315">
        <v>10</v>
      </c>
      <c r="I22" s="316">
        <f t="shared" si="1"/>
        <v>3</v>
      </c>
      <c r="J22" s="34"/>
      <c r="K22" s="276" t="s">
        <v>318</v>
      </c>
    </row>
    <row r="23" spans="1:11" s="4" customFormat="1" ht="16.5" customHeight="1" thickBot="1">
      <c r="A23" s="427" t="s">
        <v>316</v>
      </c>
      <c r="B23" s="427">
        <v>1972</v>
      </c>
      <c r="C23" s="427">
        <v>80</v>
      </c>
      <c r="D23" s="388"/>
      <c r="E23" s="315">
        <v>24</v>
      </c>
      <c r="F23" s="427">
        <v>25</v>
      </c>
      <c r="G23" s="426">
        <f t="shared" si="0"/>
        <v>600</v>
      </c>
      <c r="H23" s="315">
        <v>10</v>
      </c>
      <c r="I23" s="316">
        <f t="shared" si="1"/>
        <v>7.5</v>
      </c>
      <c r="J23" s="34"/>
      <c r="K23" s="276" t="s">
        <v>318</v>
      </c>
    </row>
    <row r="24" spans="1:11" s="4" customFormat="1" ht="16.5" customHeight="1" thickBot="1">
      <c r="A24" s="427" t="s">
        <v>317</v>
      </c>
      <c r="B24" s="427">
        <v>1989</v>
      </c>
      <c r="C24" s="427">
        <v>64</v>
      </c>
      <c r="D24" s="388"/>
      <c r="E24" s="315">
        <v>24</v>
      </c>
      <c r="F24" s="427">
        <v>18</v>
      </c>
      <c r="G24" s="426">
        <f t="shared" si="0"/>
        <v>432</v>
      </c>
      <c r="H24" s="315">
        <v>8</v>
      </c>
      <c r="I24" s="316">
        <f t="shared" si="1"/>
        <v>6.75</v>
      </c>
      <c r="J24" s="34"/>
      <c r="K24" s="276" t="s">
        <v>318</v>
      </c>
    </row>
    <row r="25" spans="1:11" s="39" customFormat="1" ht="26.25" customHeight="1" thickBot="1">
      <c r="A25" s="317" t="s">
        <v>12</v>
      </c>
      <c r="B25" s="318"/>
      <c r="C25" s="319">
        <f>SUM(C14:C24)</f>
        <v>867</v>
      </c>
      <c r="D25" s="320"/>
      <c r="E25" s="321"/>
      <c r="F25" s="321">
        <f>SUM(F15:F22)</f>
        <v>164</v>
      </c>
      <c r="G25" s="193">
        <f>SUM(G14:G24)</f>
        <v>6528</v>
      </c>
      <c r="H25" s="321">
        <v>108</v>
      </c>
      <c r="I25" s="304">
        <f>SUM(I14:I24)/11</f>
        <v>7.417869507707352</v>
      </c>
      <c r="J25" s="66"/>
      <c r="K25" s="305"/>
    </row>
    <row r="26" spans="1:11" ht="18" customHeight="1">
      <c r="A26" s="6"/>
      <c r="B26" s="6"/>
      <c r="C26" s="7"/>
      <c r="D26" s="8"/>
      <c r="E26" s="8"/>
      <c r="F26" s="8"/>
      <c r="G26" s="8"/>
      <c r="H26" s="8"/>
      <c r="I26" s="8"/>
      <c r="J26" s="306"/>
      <c r="K26" s="259"/>
    </row>
    <row r="27" spans="1:11" s="4" customFormat="1" ht="23.25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07"/>
      <c r="J27" s="308"/>
      <c r="K27" s="259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09"/>
      <c r="J28" s="310"/>
      <c r="K28" s="259"/>
    </row>
    <row r="29" spans="1:11" s="4" customFormat="1" ht="15" customHeight="1">
      <c r="A29" s="2"/>
      <c r="B29" s="7"/>
      <c r="C29" s="311"/>
      <c r="D29" s="311"/>
      <c r="E29" s="312"/>
      <c r="F29" s="312"/>
      <c r="G29" s="312"/>
      <c r="H29" s="312"/>
      <c r="I29" s="312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259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Normal="104" zoomScaleSheetLayoutView="100" zoomScalePageLayoutView="0" workbookViewId="0" topLeftCell="A1">
      <selection activeCell="A2" sqref="A2:K2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472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110" t="s">
        <v>421</v>
      </c>
      <c r="B14" s="24"/>
      <c r="C14" s="395">
        <v>95</v>
      </c>
      <c r="D14" s="26"/>
      <c r="E14" s="33">
        <v>24</v>
      </c>
      <c r="F14" s="113">
        <v>24</v>
      </c>
      <c r="G14" s="33">
        <f>E14*F14</f>
        <v>576</v>
      </c>
      <c r="H14" s="33"/>
      <c r="I14" s="38">
        <f>G14/C14</f>
        <v>6.063157894736842</v>
      </c>
      <c r="J14" s="34"/>
      <c r="K14" s="73" t="s">
        <v>425</v>
      </c>
    </row>
    <row r="15" spans="1:11" s="4" customFormat="1" ht="16.5" customHeight="1" thickBot="1">
      <c r="A15" s="111" t="s">
        <v>422</v>
      </c>
      <c r="B15" s="24"/>
      <c r="C15" s="396">
        <v>92</v>
      </c>
      <c r="D15" s="26"/>
      <c r="E15" s="33">
        <v>24</v>
      </c>
      <c r="F15" s="114">
        <v>23</v>
      </c>
      <c r="G15" s="33">
        <f>E15*F15</f>
        <v>552</v>
      </c>
      <c r="H15" s="33"/>
      <c r="I15" s="38">
        <f>G15/C15</f>
        <v>6</v>
      </c>
      <c r="J15" s="34"/>
      <c r="K15" s="73" t="s">
        <v>425</v>
      </c>
    </row>
    <row r="16" spans="1:11" s="4" customFormat="1" ht="16.5" customHeight="1" thickBot="1">
      <c r="A16" s="111" t="s">
        <v>423</v>
      </c>
      <c r="B16" s="28"/>
      <c r="C16" s="396">
        <v>74</v>
      </c>
      <c r="D16" s="26"/>
      <c r="E16" s="33">
        <v>24</v>
      </c>
      <c r="F16" s="114">
        <v>11</v>
      </c>
      <c r="G16" s="33">
        <f>E16*F16</f>
        <v>264</v>
      </c>
      <c r="H16" s="33"/>
      <c r="I16" s="38">
        <f>G16/C16</f>
        <v>3.5675675675675675</v>
      </c>
      <c r="J16" s="34"/>
      <c r="K16" s="73" t="s">
        <v>425</v>
      </c>
    </row>
    <row r="17" spans="1:11" s="4" customFormat="1" ht="16.5" customHeight="1" thickBot="1">
      <c r="A17" s="111" t="s">
        <v>424</v>
      </c>
      <c r="B17" s="24"/>
      <c r="C17" s="396">
        <v>72</v>
      </c>
      <c r="D17" s="26"/>
      <c r="E17" s="33">
        <v>24</v>
      </c>
      <c r="F17" s="114">
        <v>6</v>
      </c>
      <c r="G17" s="33">
        <f>E17*F17</f>
        <v>144</v>
      </c>
      <c r="H17" s="33"/>
      <c r="I17" s="38">
        <f>G17/C17</f>
        <v>2</v>
      </c>
      <c r="J17" s="34"/>
      <c r="K17" s="73" t="s">
        <v>425</v>
      </c>
    </row>
    <row r="18" spans="1:11" s="39" customFormat="1" ht="26.25" customHeight="1" thickBot="1">
      <c r="A18" s="63" t="s">
        <v>12</v>
      </c>
      <c r="B18" s="59"/>
      <c r="C18" s="60">
        <f>SUM(C14:C17)</f>
        <v>333</v>
      </c>
      <c r="D18" s="61"/>
      <c r="E18" s="64"/>
      <c r="F18" s="64">
        <f>SUM(F14:F17)</f>
        <v>64</v>
      </c>
      <c r="G18" s="64">
        <f>SUM(G14:G17)</f>
        <v>1536</v>
      </c>
      <c r="H18" s="64">
        <f>SUM(H14:H17)</f>
        <v>0</v>
      </c>
      <c r="I18" s="65">
        <f>G18/C18</f>
        <v>4.612612612612613</v>
      </c>
      <c r="J18" s="66"/>
      <c r="K18" s="72"/>
    </row>
    <row r="19" spans="1:11" ht="18" customHeight="1">
      <c r="A19" s="6"/>
      <c r="B19" s="6"/>
      <c r="C19" s="7"/>
      <c r="D19" s="8"/>
      <c r="E19" s="8"/>
      <c r="F19" s="8"/>
      <c r="G19" s="8"/>
      <c r="H19" s="8"/>
      <c r="I19" s="8"/>
      <c r="J19" s="18"/>
      <c r="K19" s="5"/>
    </row>
    <row r="20" spans="1:11" s="4" customFormat="1" ht="23.25" customHeight="1">
      <c r="A20" s="541" t="s">
        <v>1</v>
      </c>
      <c r="B20" s="541"/>
      <c r="C20" s="542"/>
      <c r="D20" s="362"/>
      <c r="E20" s="362"/>
      <c r="F20" s="362" t="s">
        <v>2</v>
      </c>
      <c r="G20" s="362"/>
      <c r="H20" s="362"/>
      <c r="I20" s="16"/>
      <c r="J20" s="22"/>
      <c r="K20" s="5"/>
    </row>
    <row r="21" spans="1:11" s="4" customFormat="1" ht="34.5" customHeight="1">
      <c r="A21" s="543" t="s">
        <v>62</v>
      </c>
      <c r="B21" s="544"/>
      <c r="C21" s="544"/>
      <c r="D21" s="544"/>
      <c r="E21" s="363"/>
      <c r="F21" s="363" t="s">
        <v>37</v>
      </c>
      <c r="G21" s="363"/>
      <c r="H21" s="363"/>
      <c r="I21" s="21"/>
      <c r="J21" s="23"/>
      <c r="K21" s="5"/>
    </row>
    <row r="22" spans="1:11" s="4" customFormat="1" ht="15" customHeight="1">
      <c r="A22" s="2"/>
      <c r="B22" s="11"/>
      <c r="C22" s="12"/>
      <c r="D22" s="12"/>
      <c r="E22" s="13"/>
      <c r="F22" s="13"/>
      <c r="G22" s="13"/>
      <c r="H22" s="13"/>
      <c r="I22" s="13"/>
      <c r="J22" s="3"/>
      <c r="K22" s="1"/>
    </row>
    <row r="23" ht="18" customHeight="1"/>
    <row r="24" spans="1:11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3"/>
      <c r="K24" s="1"/>
    </row>
    <row r="25" ht="18" customHeight="1"/>
    <row r="26" spans="1:11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spans="1:11" s="4" customFormat="1" ht="15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spans="1:11" s="4" customFormat="1" ht="12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11" s="5" customFormat="1" ht="22.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Normal="104" zoomScaleSheetLayoutView="100" zoomScalePageLayoutView="0" workbookViewId="0" topLeftCell="A1">
      <selection activeCell="A19" sqref="A19:H20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89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135" customFormat="1" ht="16.5" customHeight="1" thickBot="1">
      <c r="A14" s="365" t="s">
        <v>378</v>
      </c>
      <c r="B14" s="128">
        <v>1986</v>
      </c>
      <c r="C14" s="366">
        <v>70</v>
      </c>
      <c r="D14" s="26"/>
      <c r="E14" s="45">
        <v>24</v>
      </c>
      <c r="F14" s="108">
        <v>30</v>
      </c>
      <c r="G14" s="148">
        <f>E14*F14</f>
        <v>720</v>
      </c>
      <c r="H14" s="148"/>
      <c r="I14" s="46">
        <f>E14*F14/C14</f>
        <v>10.285714285714286</v>
      </c>
      <c r="J14" s="47"/>
      <c r="K14" s="121"/>
    </row>
    <row r="15" spans="1:11" s="102" customFormat="1" ht="16.5" customHeight="1" thickBot="1">
      <c r="A15" s="366" t="s">
        <v>384</v>
      </c>
      <c r="B15" s="367"/>
      <c r="C15" s="367">
        <v>104</v>
      </c>
      <c r="D15" s="26"/>
      <c r="E15" s="45">
        <v>16</v>
      </c>
      <c r="F15" s="108">
        <v>72</v>
      </c>
      <c r="G15" s="148">
        <f>E15*F15</f>
        <v>1152</v>
      </c>
      <c r="H15" s="148"/>
      <c r="I15" s="46">
        <f>E15*F15/C15</f>
        <v>11.076923076923077</v>
      </c>
      <c r="J15" s="47"/>
      <c r="K15" s="121"/>
    </row>
    <row r="16" spans="1:11" s="102" customFormat="1" ht="16.5" customHeight="1" thickBot="1">
      <c r="A16" s="366" t="s">
        <v>385</v>
      </c>
      <c r="B16" s="367">
        <v>1970</v>
      </c>
      <c r="C16" s="367">
        <v>70</v>
      </c>
      <c r="D16" s="26"/>
      <c r="E16" s="45">
        <v>16</v>
      </c>
      <c r="F16" s="108">
        <v>40</v>
      </c>
      <c r="G16" s="148">
        <f>E16*F16</f>
        <v>640</v>
      </c>
      <c r="H16" s="148"/>
      <c r="I16" s="46">
        <f>E16*F16/C16</f>
        <v>9.142857142857142</v>
      </c>
      <c r="J16" s="47"/>
      <c r="K16" s="121"/>
    </row>
    <row r="17" spans="1:11" s="39" customFormat="1" ht="26.25" customHeight="1" thickBot="1">
      <c r="A17" s="117" t="s">
        <v>12</v>
      </c>
      <c r="B17" s="95"/>
      <c r="C17" s="96">
        <f>SUM(C14:C14)</f>
        <v>70</v>
      </c>
      <c r="D17" s="97"/>
      <c r="E17" s="45"/>
      <c r="F17" s="98">
        <f>SUM(F14:F16)</f>
        <v>142</v>
      </c>
      <c r="G17" s="148">
        <f>SUM(G14:G16)</f>
        <v>2512</v>
      </c>
      <c r="H17" s="98">
        <f>SUM(H14:H14)</f>
        <v>0</v>
      </c>
      <c r="I17" s="101">
        <f>G17/C17</f>
        <v>35.885714285714286</v>
      </c>
      <c r="J17" s="100"/>
      <c r="K17" s="118"/>
    </row>
    <row r="18" spans="1:11" ht="18" customHeight="1">
      <c r="A18" s="6"/>
      <c r="B18" s="6"/>
      <c r="C18" s="7"/>
      <c r="D18" s="8"/>
      <c r="E18" s="8"/>
      <c r="F18" s="8"/>
      <c r="G18" s="8"/>
      <c r="H18" s="8"/>
      <c r="I18" s="8"/>
      <c r="J18" s="18"/>
      <c r="K18" s="5"/>
    </row>
    <row r="19" spans="1:11" s="4" customFormat="1" ht="23.25" customHeight="1">
      <c r="A19" s="541" t="s">
        <v>1</v>
      </c>
      <c r="B19" s="541"/>
      <c r="C19" s="542"/>
      <c r="D19" s="362"/>
      <c r="E19" s="362"/>
      <c r="F19" s="362" t="s">
        <v>2</v>
      </c>
      <c r="G19" s="362"/>
      <c r="H19" s="362"/>
      <c r="I19" s="16"/>
      <c r="J19" s="22"/>
      <c r="K19" s="5"/>
    </row>
    <row r="20" spans="1:11" s="4" customFormat="1" ht="34.5" customHeight="1">
      <c r="A20" s="543" t="s">
        <v>62</v>
      </c>
      <c r="B20" s="544"/>
      <c r="C20" s="544"/>
      <c r="D20" s="544"/>
      <c r="E20" s="363"/>
      <c r="F20" s="363" t="s">
        <v>37</v>
      </c>
      <c r="G20" s="363"/>
      <c r="H20" s="363"/>
      <c r="I20" s="21"/>
      <c r="J20" s="23"/>
      <c r="K20" s="5"/>
    </row>
    <row r="21" spans="1:11" s="4" customFormat="1" ht="15" customHeight="1">
      <c r="A21" s="2"/>
      <c r="B21" s="11"/>
      <c r="C21" s="12"/>
      <c r="D21" s="12"/>
      <c r="E21" s="13"/>
      <c r="F21" s="13"/>
      <c r="G21" s="13"/>
      <c r="H21" s="13"/>
      <c r="I21" s="13"/>
      <c r="J21" s="3"/>
      <c r="K21" s="1"/>
    </row>
    <row r="22" ht="18" customHeight="1"/>
    <row r="23" spans="1:11" s="4" customFormat="1" ht="15" customHeight="1">
      <c r="A23" s="2"/>
      <c r="B23" s="1"/>
      <c r="C23" s="1"/>
      <c r="D23" s="1"/>
      <c r="E23" s="1"/>
      <c r="F23" s="1"/>
      <c r="G23" s="1"/>
      <c r="H23" s="1"/>
      <c r="I23" s="1"/>
      <c r="J23" s="3"/>
      <c r="K23" s="1"/>
    </row>
    <row r="24" ht="18" customHeight="1"/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s="4" customFormat="1" ht="15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spans="1:11" s="4" customFormat="1" ht="12" customHeight="1">
      <c r="A27" s="2"/>
      <c r="B27" s="1"/>
      <c r="C27" s="1"/>
      <c r="D27" s="1"/>
      <c r="E27" s="1"/>
      <c r="F27" s="1"/>
      <c r="G27" s="1"/>
      <c r="H27" s="1"/>
      <c r="I27" s="1"/>
      <c r="J27" s="3"/>
      <c r="K27" s="1"/>
    </row>
    <row r="28" ht="25.5" customHeight="1"/>
    <row r="29" ht="25.5" customHeight="1"/>
    <row r="30" ht="25.5" customHeight="1"/>
    <row r="31" ht="25.5" customHeight="1"/>
    <row r="32" ht="25.5" customHeight="1"/>
    <row r="33" ht="22.5" customHeight="1"/>
    <row r="34" spans="1:11" s="5" customFormat="1" ht="22.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Normal="104" zoomScaleSheetLayoutView="100" workbookViewId="0" topLeftCell="A13">
      <selection activeCell="A22" sqref="A22:IV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97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428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102" customFormat="1" ht="16.5" customHeight="1" thickBot="1">
      <c r="A14" s="364" t="s">
        <v>429</v>
      </c>
      <c r="B14" s="364"/>
      <c r="C14" s="364"/>
      <c r="D14" s="303"/>
      <c r="E14" s="369">
        <v>16</v>
      </c>
      <c r="F14" s="370">
        <v>38</v>
      </c>
      <c r="G14" s="371">
        <f aca="true" t="shared" si="0" ref="G14:G21">E14*F14</f>
        <v>608</v>
      </c>
      <c r="H14" s="371">
        <v>10</v>
      </c>
      <c r="I14" s="372" t="e">
        <f aca="true" t="shared" si="1" ref="I14:I21">E14*F14/C14</f>
        <v>#DIV/0!</v>
      </c>
      <c r="J14" s="47"/>
      <c r="K14" s="373"/>
    </row>
    <row r="15" spans="1:11" s="102" customFormat="1" ht="16.5" customHeight="1" thickBot="1">
      <c r="A15" s="365" t="s">
        <v>430</v>
      </c>
      <c r="B15" s="365"/>
      <c r="C15" s="365"/>
      <c r="D15" s="303"/>
      <c r="E15" s="369">
        <v>16</v>
      </c>
      <c r="F15" s="374">
        <v>13</v>
      </c>
      <c r="G15" s="371">
        <f t="shared" si="0"/>
        <v>208</v>
      </c>
      <c r="H15" s="371">
        <v>10</v>
      </c>
      <c r="I15" s="372" t="e">
        <f t="shared" si="1"/>
        <v>#DIV/0!</v>
      </c>
      <c r="J15" s="47"/>
      <c r="K15" s="373"/>
    </row>
    <row r="16" spans="1:11" s="102" customFormat="1" ht="16.5" customHeight="1" thickBot="1">
      <c r="A16" s="365" t="s">
        <v>431</v>
      </c>
      <c r="B16" s="365"/>
      <c r="C16" s="365"/>
      <c r="D16" s="303"/>
      <c r="E16" s="369">
        <v>16</v>
      </c>
      <c r="F16" s="374">
        <v>20</v>
      </c>
      <c r="G16" s="371">
        <f t="shared" si="0"/>
        <v>320</v>
      </c>
      <c r="H16" s="371">
        <v>10</v>
      </c>
      <c r="I16" s="372" t="e">
        <f t="shared" si="1"/>
        <v>#DIV/0!</v>
      </c>
      <c r="J16" s="47"/>
      <c r="K16" s="373"/>
    </row>
    <row r="17" spans="1:11" s="102" customFormat="1" ht="16.5" customHeight="1" thickBot="1">
      <c r="A17" s="365" t="s">
        <v>432</v>
      </c>
      <c r="B17" s="365"/>
      <c r="C17" s="365"/>
      <c r="D17" s="303"/>
      <c r="E17" s="369">
        <v>16</v>
      </c>
      <c r="F17" s="374">
        <v>28</v>
      </c>
      <c r="G17" s="371">
        <f t="shared" si="0"/>
        <v>448</v>
      </c>
      <c r="H17" s="371">
        <v>10</v>
      </c>
      <c r="I17" s="372" t="e">
        <f t="shared" si="1"/>
        <v>#DIV/0!</v>
      </c>
      <c r="J17" s="47"/>
      <c r="K17" s="373"/>
    </row>
    <row r="18" spans="1:11" s="102" customFormat="1" ht="16.5" customHeight="1" thickBot="1">
      <c r="A18" s="365" t="s">
        <v>433</v>
      </c>
      <c r="B18" s="365"/>
      <c r="C18" s="365"/>
      <c r="D18" s="303"/>
      <c r="E18" s="369">
        <v>16</v>
      </c>
      <c r="F18" s="374">
        <v>33</v>
      </c>
      <c r="G18" s="371">
        <f t="shared" si="0"/>
        <v>528</v>
      </c>
      <c r="H18" s="371">
        <v>10</v>
      </c>
      <c r="I18" s="372" t="e">
        <f t="shared" si="1"/>
        <v>#DIV/0!</v>
      </c>
      <c r="J18" s="47"/>
      <c r="K18" s="373"/>
    </row>
    <row r="19" spans="1:11" s="102" customFormat="1" ht="16.5" customHeight="1" thickBot="1">
      <c r="A19" s="365" t="s">
        <v>434</v>
      </c>
      <c r="B19" s="365"/>
      <c r="C19" s="365"/>
      <c r="D19" s="303"/>
      <c r="E19" s="369">
        <v>16</v>
      </c>
      <c r="F19" s="374">
        <v>26</v>
      </c>
      <c r="G19" s="371">
        <f t="shared" si="0"/>
        <v>416</v>
      </c>
      <c r="H19" s="371">
        <v>10</v>
      </c>
      <c r="I19" s="372" t="e">
        <f t="shared" si="1"/>
        <v>#DIV/0!</v>
      </c>
      <c r="J19" s="47"/>
      <c r="K19" s="373"/>
    </row>
    <row r="20" spans="1:11" s="102" customFormat="1" ht="16.5" customHeight="1" thickBot="1">
      <c r="A20" s="364" t="s">
        <v>435</v>
      </c>
      <c r="B20" s="375"/>
      <c r="C20" s="375"/>
      <c r="D20" s="303"/>
      <c r="E20" s="369">
        <v>16</v>
      </c>
      <c r="F20" s="374">
        <v>6</v>
      </c>
      <c r="G20" s="371">
        <f t="shared" si="0"/>
        <v>96</v>
      </c>
      <c r="H20" s="371">
        <v>10</v>
      </c>
      <c r="I20" s="372" t="e">
        <f t="shared" si="1"/>
        <v>#DIV/0!</v>
      </c>
      <c r="J20" s="47"/>
      <c r="K20" s="373"/>
    </row>
    <row r="21" spans="1:11" s="102" customFormat="1" ht="16.5" customHeight="1" thickBot="1">
      <c r="A21" s="365" t="s">
        <v>436</v>
      </c>
      <c r="B21" s="368"/>
      <c r="C21" s="368"/>
      <c r="D21" s="303"/>
      <c r="E21" s="369">
        <v>16</v>
      </c>
      <c r="F21" s="374">
        <v>25</v>
      </c>
      <c r="G21" s="371">
        <f t="shared" si="0"/>
        <v>400</v>
      </c>
      <c r="H21" s="371">
        <v>10</v>
      </c>
      <c r="I21" s="372" t="e">
        <f t="shared" si="1"/>
        <v>#DIV/0!</v>
      </c>
      <c r="J21" s="47"/>
      <c r="K21" s="373"/>
    </row>
    <row r="22" spans="1:11" s="39" customFormat="1" ht="26.25" customHeight="1" thickBot="1">
      <c r="A22" s="376" t="s">
        <v>12</v>
      </c>
      <c r="B22" s="377"/>
      <c r="C22" s="378">
        <f>SUM(C14:C21)</f>
        <v>0</v>
      </c>
      <c r="D22" s="354"/>
      <c r="E22" s="369"/>
      <c r="F22" s="379">
        <f>SUM(F14:F21)</f>
        <v>189</v>
      </c>
      <c r="G22" s="371">
        <f>SUM(G14:G21)</f>
        <v>3024</v>
      </c>
      <c r="H22" s="379">
        <f>SUM(H14:H21)</f>
        <v>80</v>
      </c>
      <c r="I22" s="380" t="e">
        <f>G22/C22</f>
        <v>#DIV/0!</v>
      </c>
      <c r="J22" s="100"/>
      <c r="K22" s="381"/>
    </row>
    <row r="23" spans="1:11" ht="18" customHeight="1">
      <c r="A23" s="6"/>
      <c r="B23" s="6"/>
      <c r="C23" s="7"/>
      <c r="D23" s="8"/>
      <c r="E23" s="8"/>
      <c r="F23" s="8"/>
      <c r="G23" s="8"/>
      <c r="H23" s="8"/>
      <c r="I23" s="8"/>
      <c r="J23" s="306"/>
      <c r="K23" s="259"/>
    </row>
    <row r="24" spans="1:11" s="4" customFormat="1" ht="23.25" customHeight="1">
      <c r="A24" s="541" t="s">
        <v>1</v>
      </c>
      <c r="B24" s="541"/>
      <c r="C24" s="542"/>
      <c r="D24" s="362"/>
      <c r="E24" s="362"/>
      <c r="F24" s="362" t="s">
        <v>2</v>
      </c>
      <c r="G24" s="362"/>
      <c r="H24" s="362"/>
      <c r="I24" s="307"/>
      <c r="J24" s="308"/>
      <c r="K24" s="259"/>
    </row>
    <row r="25" spans="1:11" s="4" customFormat="1" ht="34.5" customHeight="1">
      <c r="A25" s="543" t="s">
        <v>62</v>
      </c>
      <c r="B25" s="544"/>
      <c r="C25" s="544"/>
      <c r="D25" s="544"/>
      <c r="E25" s="363"/>
      <c r="F25" s="363" t="s">
        <v>37</v>
      </c>
      <c r="G25" s="363"/>
      <c r="H25" s="363"/>
      <c r="I25" s="309"/>
      <c r="J25" s="310"/>
      <c r="K25" s="259"/>
    </row>
    <row r="26" spans="1:11" s="4" customFormat="1" ht="15" customHeight="1">
      <c r="A26" s="2"/>
      <c r="B26" s="7"/>
      <c r="C26" s="311"/>
      <c r="D26" s="311"/>
      <c r="E26" s="312"/>
      <c r="F26" s="312"/>
      <c r="G26" s="312"/>
      <c r="H26" s="312"/>
      <c r="I26" s="312"/>
      <c r="J26" s="3"/>
      <c r="K26" s="1"/>
    </row>
    <row r="27" ht="18" customHeight="1"/>
    <row r="28" spans="1:11" s="4" customFormat="1" ht="15" customHeight="1">
      <c r="A28" s="2"/>
      <c r="B28" s="1"/>
      <c r="C28" s="1"/>
      <c r="D28" s="1"/>
      <c r="E28" s="1"/>
      <c r="F28" s="1"/>
      <c r="G28" s="1"/>
      <c r="H28" s="1"/>
      <c r="I28" s="1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2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ht="25.5" customHeight="1"/>
    <row r="34" ht="25.5" customHeight="1"/>
    <row r="35" ht="25.5" customHeight="1"/>
    <row r="36" ht="25.5" customHeight="1"/>
    <row r="37" ht="25.5" customHeight="1"/>
    <row r="38" ht="22.5" customHeight="1"/>
    <row r="39" spans="1:11" s="259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3"/>
      <c r="K39" s="1"/>
    </row>
    <row r="40" ht="22.5" customHeight="1"/>
  </sheetData>
  <sheetProtection/>
  <mergeCells count="17">
    <mergeCell ref="B7:J7"/>
    <mergeCell ref="B8:B13"/>
    <mergeCell ref="B6:J6"/>
    <mergeCell ref="D8:D13"/>
    <mergeCell ref="G8:G13"/>
    <mergeCell ref="H8:H13"/>
    <mergeCell ref="C8:C13"/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Normal="104" zoomScaleSheetLayoutView="100" workbookViewId="0" topLeftCell="A1">
      <selection activeCell="A16" sqref="A16:IV24"/>
    </sheetView>
  </sheetViews>
  <sheetFormatPr defaultColWidth="8.00390625" defaultRowHeight="15.75"/>
  <cols>
    <col min="1" max="1" width="24.25390625" style="2" customWidth="1"/>
    <col min="2" max="3" width="7.00390625" style="1" customWidth="1"/>
    <col min="4" max="4" width="5.125" style="1" customWidth="1"/>
    <col min="5" max="5" width="5.75390625" style="1" customWidth="1"/>
    <col min="6" max="7" width="10.50390625" style="1" customWidth="1"/>
    <col min="8" max="8" width="11.125" style="1" customWidth="1"/>
    <col min="9" max="9" width="7.125" style="1" customWidth="1"/>
    <col min="10" max="10" width="4.375" style="3" customWidth="1"/>
    <col min="11" max="11" width="20.50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537" t="s">
        <v>101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ht="8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9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4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348</v>
      </c>
      <c r="C7" s="467"/>
      <c r="D7" s="467"/>
      <c r="E7" s="467"/>
      <c r="F7" s="467"/>
      <c r="G7" s="467"/>
      <c r="H7" s="467"/>
      <c r="I7" s="467"/>
      <c r="J7" s="467"/>
      <c r="K7" s="30"/>
    </row>
    <row r="8" spans="1:11" ht="16.5" customHeight="1">
      <c r="A8" s="510" t="s">
        <v>5</v>
      </c>
      <c r="B8" s="529" t="s">
        <v>7</v>
      </c>
      <c r="C8" s="532" t="s">
        <v>8</v>
      </c>
      <c r="D8" s="516" t="s">
        <v>32</v>
      </c>
      <c r="E8" s="529" t="s">
        <v>9</v>
      </c>
      <c r="F8" s="523" t="s">
        <v>29</v>
      </c>
      <c r="G8" s="523" t="s">
        <v>11</v>
      </c>
      <c r="H8" s="523" t="s">
        <v>13</v>
      </c>
      <c r="I8" s="516" t="s">
        <v>10</v>
      </c>
      <c r="J8" s="441" t="s">
        <v>4</v>
      </c>
      <c r="K8" s="513" t="s">
        <v>6</v>
      </c>
    </row>
    <row r="9" spans="1:11" ht="16.5" customHeight="1">
      <c r="A9" s="511"/>
      <c r="B9" s="530"/>
      <c r="C9" s="533"/>
      <c r="D9" s="517"/>
      <c r="E9" s="530"/>
      <c r="F9" s="524"/>
      <c r="G9" s="527"/>
      <c r="H9" s="524"/>
      <c r="I9" s="517"/>
      <c r="J9" s="442"/>
      <c r="K9" s="514"/>
    </row>
    <row r="10" spans="1:11" ht="16.5" customHeight="1">
      <c r="A10" s="511"/>
      <c r="B10" s="530"/>
      <c r="C10" s="533"/>
      <c r="D10" s="517"/>
      <c r="E10" s="530"/>
      <c r="F10" s="524"/>
      <c r="G10" s="527"/>
      <c r="H10" s="524"/>
      <c r="I10" s="517"/>
      <c r="J10" s="442"/>
      <c r="K10" s="514"/>
    </row>
    <row r="11" spans="1:11" ht="16.5" customHeight="1">
      <c r="A11" s="511"/>
      <c r="B11" s="530"/>
      <c r="C11" s="533"/>
      <c r="D11" s="517"/>
      <c r="E11" s="530"/>
      <c r="F11" s="524"/>
      <c r="G11" s="527"/>
      <c r="H11" s="524"/>
      <c r="I11" s="517"/>
      <c r="J11" s="442"/>
      <c r="K11" s="514"/>
    </row>
    <row r="12" spans="1:11" ht="16.5" customHeight="1">
      <c r="A12" s="511"/>
      <c r="B12" s="530"/>
      <c r="C12" s="533"/>
      <c r="D12" s="517"/>
      <c r="E12" s="530"/>
      <c r="F12" s="524"/>
      <c r="G12" s="527"/>
      <c r="H12" s="524"/>
      <c r="I12" s="517"/>
      <c r="J12" s="442"/>
      <c r="K12" s="514"/>
    </row>
    <row r="13" spans="1:11" ht="16.5" customHeight="1" thickBot="1">
      <c r="A13" s="512"/>
      <c r="B13" s="531"/>
      <c r="C13" s="534"/>
      <c r="D13" s="518"/>
      <c r="E13" s="531"/>
      <c r="F13" s="525"/>
      <c r="G13" s="528"/>
      <c r="H13" s="525"/>
      <c r="I13" s="518"/>
      <c r="J13" s="443"/>
      <c r="K13" s="515"/>
    </row>
    <row r="14" spans="1:11" s="4" customFormat="1" ht="16.5" customHeight="1" thickBot="1">
      <c r="A14" s="322" t="s">
        <v>346</v>
      </c>
      <c r="B14" s="313">
        <v>19</v>
      </c>
      <c r="C14" s="314">
        <v>87</v>
      </c>
      <c r="D14" s="303"/>
      <c r="E14" s="315">
        <v>16</v>
      </c>
      <c r="F14" s="315">
        <v>55</v>
      </c>
      <c r="G14" s="193">
        <f>E14*F14</f>
        <v>880</v>
      </c>
      <c r="H14" s="315">
        <v>10</v>
      </c>
      <c r="I14" s="316">
        <f>G14/C14</f>
        <v>10.114942528735632</v>
      </c>
      <c r="J14" s="34"/>
      <c r="K14" s="276" t="s">
        <v>293</v>
      </c>
    </row>
    <row r="15" spans="1:11" s="4" customFormat="1" ht="16.5" customHeight="1" thickBot="1">
      <c r="A15" s="323" t="s">
        <v>347</v>
      </c>
      <c r="B15" s="313"/>
      <c r="C15" s="314">
        <v>96</v>
      </c>
      <c r="D15" s="303"/>
      <c r="E15" s="315">
        <v>24</v>
      </c>
      <c r="F15" s="315">
        <v>100</v>
      </c>
      <c r="G15" s="193">
        <f>E15*F15</f>
        <v>2400</v>
      </c>
      <c r="H15" s="315">
        <v>10</v>
      </c>
      <c r="I15" s="316">
        <f>G15/C15</f>
        <v>25</v>
      </c>
      <c r="J15" s="34"/>
      <c r="K15" s="276" t="s">
        <v>293</v>
      </c>
    </row>
    <row r="16" spans="1:11" s="39" customFormat="1" ht="26.25" customHeight="1" thickBot="1">
      <c r="A16" s="317" t="s">
        <v>12</v>
      </c>
      <c r="B16" s="318"/>
      <c r="C16" s="319">
        <f>SUM(C15:C15)</f>
        <v>96</v>
      </c>
      <c r="D16" s="320"/>
      <c r="E16" s="321"/>
      <c r="F16" s="321">
        <f>SUM(F15:F15)</f>
        <v>100</v>
      </c>
      <c r="G16" s="193">
        <f>SUM(G14:G15)</f>
        <v>3280</v>
      </c>
      <c r="H16" s="321">
        <v>108</v>
      </c>
      <c r="I16" s="316">
        <f>G16/C16</f>
        <v>34.166666666666664</v>
      </c>
      <c r="J16" s="66"/>
      <c r="K16" s="305"/>
    </row>
    <row r="17" spans="1:11" ht="18" customHeight="1">
      <c r="A17" s="6"/>
      <c r="B17" s="6"/>
      <c r="C17" s="7"/>
      <c r="D17" s="8"/>
      <c r="E17" s="8"/>
      <c r="F17" s="8"/>
      <c r="G17" s="8"/>
      <c r="H17" s="8"/>
      <c r="I17" s="8"/>
      <c r="J17" s="306"/>
      <c r="K17" s="259"/>
    </row>
    <row r="18" spans="1:11" s="4" customFormat="1" ht="23.25" customHeight="1">
      <c r="A18" s="541" t="s">
        <v>1</v>
      </c>
      <c r="B18" s="541"/>
      <c r="C18" s="542"/>
      <c r="D18" s="362"/>
      <c r="E18" s="362"/>
      <c r="F18" s="362" t="s">
        <v>2</v>
      </c>
      <c r="G18" s="362"/>
      <c r="H18" s="362"/>
      <c r="I18" s="307"/>
      <c r="J18" s="308"/>
      <c r="K18" s="259"/>
    </row>
    <row r="19" spans="1:11" s="4" customFormat="1" ht="34.5" customHeight="1">
      <c r="A19" s="543" t="s">
        <v>62</v>
      </c>
      <c r="B19" s="544"/>
      <c r="C19" s="544"/>
      <c r="D19" s="544"/>
      <c r="E19" s="363"/>
      <c r="F19" s="363" t="s">
        <v>37</v>
      </c>
      <c r="G19" s="363"/>
      <c r="H19" s="363"/>
      <c r="I19" s="309"/>
      <c r="J19" s="310"/>
      <c r="K19" s="259"/>
    </row>
    <row r="20" spans="1:11" s="4" customFormat="1" ht="15" customHeight="1">
      <c r="A20" s="2"/>
      <c r="B20" s="7"/>
      <c r="C20" s="311"/>
      <c r="D20" s="311"/>
      <c r="E20" s="312"/>
      <c r="F20" s="312"/>
      <c r="G20" s="312"/>
      <c r="H20" s="312"/>
      <c r="I20" s="312"/>
      <c r="J20" s="3"/>
      <c r="K20" s="1"/>
    </row>
    <row r="21" ht="18" customHeight="1"/>
    <row r="22" spans="1:11" s="4" customFormat="1" ht="15" customHeight="1">
      <c r="A22" s="2"/>
      <c r="B22" s="1"/>
      <c r="C22" s="1"/>
      <c r="D22" s="1"/>
      <c r="E22" s="1"/>
      <c r="F22" s="1"/>
      <c r="G22" s="1"/>
      <c r="H22" s="1"/>
      <c r="I22" s="1"/>
      <c r="J22" s="3"/>
      <c r="K22" s="1"/>
    </row>
    <row r="23" ht="18" customHeight="1"/>
    <row r="24" spans="1:11" s="4" customFormat="1" ht="15" customHeight="1">
      <c r="A24" s="2"/>
      <c r="B24" s="1"/>
      <c r="C24" s="1"/>
      <c r="D24" s="1"/>
      <c r="E24" s="1"/>
      <c r="F24" s="1"/>
      <c r="G24" s="1"/>
      <c r="H24" s="1"/>
      <c r="I24" s="1"/>
      <c r="J24" s="3"/>
      <c r="K24" s="1"/>
    </row>
    <row r="25" spans="1:11" s="4" customFormat="1" ht="15" customHeight="1">
      <c r="A25" s="2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s="4" customFormat="1" ht="12" customHeight="1">
      <c r="A26" s="2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ht="25.5" customHeight="1"/>
    <row r="28" ht="25.5" customHeight="1"/>
    <row r="29" ht="25.5" customHeight="1"/>
    <row r="30" ht="25.5" customHeight="1"/>
    <row r="31" ht="25.5" customHeight="1"/>
    <row r="32" ht="22.5" customHeight="1"/>
    <row r="33" spans="1:11" s="259" customFormat="1" ht="22.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2.5" customHeight="1"/>
  </sheetData>
  <sheetProtection/>
  <mergeCells count="17">
    <mergeCell ref="A1:K1"/>
    <mergeCell ref="A2:K2"/>
    <mergeCell ref="B5:J5"/>
    <mergeCell ref="F8:F13"/>
    <mergeCell ref="A8:A13"/>
    <mergeCell ref="K8:K13"/>
    <mergeCell ref="I8:I13"/>
    <mergeCell ref="J8:J13"/>
    <mergeCell ref="E8:E13"/>
    <mergeCell ref="B4:J4"/>
    <mergeCell ref="B7:J7"/>
    <mergeCell ref="B8:B13"/>
    <mergeCell ref="B6:J6"/>
    <mergeCell ref="D8:D13"/>
    <mergeCell ref="G8:G13"/>
    <mergeCell ref="H8:H13"/>
    <mergeCell ref="C8:C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Normal="104" zoomScaleSheetLayoutView="100" zoomScalePageLayoutView="0" workbookViewId="0" topLeftCell="A4">
      <selection activeCell="A26" sqref="A26:I27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9.00390625" style="1" customWidth="1"/>
    <col min="4" max="4" width="6.375" style="1" customWidth="1"/>
    <col min="5" max="6" width="6.25390625" style="1" customWidth="1"/>
    <col min="7" max="7" width="8.125" style="1" customWidth="1"/>
    <col min="8" max="8" width="11.125" style="1" customWidth="1"/>
    <col min="9" max="9" width="9.25390625" style="1" customWidth="1"/>
    <col min="10" max="10" width="4.375" style="3" customWidth="1"/>
    <col min="11" max="11" width="18.8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74.2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0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1:11" s="42" customFormat="1" ht="33" customHeight="1">
      <c r="A6" s="40"/>
      <c r="B6" s="434" t="s">
        <v>14</v>
      </c>
      <c r="C6" s="435"/>
      <c r="D6" s="435"/>
      <c r="E6" s="435"/>
      <c r="F6" s="435"/>
      <c r="G6" s="435"/>
      <c r="H6" s="435"/>
      <c r="I6" s="435"/>
      <c r="J6" s="435"/>
      <c r="K6" s="41"/>
    </row>
    <row r="7" spans="1:11" ht="30.75" customHeight="1" thickBot="1">
      <c r="A7" s="31"/>
      <c r="B7" s="467" t="s">
        <v>294</v>
      </c>
      <c r="C7" s="467"/>
      <c r="D7" s="467"/>
      <c r="E7" s="467"/>
      <c r="F7" s="467"/>
      <c r="G7" s="467"/>
      <c r="H7" s="467"/>
      <c r="I7" s="467"/>
      <c r="J7" s="467"/>
      <c r="K7" s="172" t="s">
        <v>236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 thickBot="1">
      <c r="A14" s="210" t="s">
        <v>242</v>
      </c>
      <c r="B14" s="174">
        <v>1984</v>
      </c>
      <c r="C14" s="174">
        <v>62.5</v>
      </c>
      <c r="D14" s="175"/>
      <c r="E14" s="188">
        <v>20</v>
      </c>
      <c r="F14" s="188">
        <v>209</v>
      </c>
      <c r="G14" s="193">
        <f aca="true" t="shared" si="0" ref="G14:G23">E14*F14</f>
        <v>4180</v>
      </c>
      <c r="H14" s="188">
        <v>10</v>
      </c>
      <c r="I14" s="217">
        <f>G14/C14</f>
        <v>66.88</v>
      </c>
      <c r="J14" s="189"/>
      <c r="K14" s="216" t="s">
        <v>17</v>
      </c>
    </row>
    <row r="15" spans="1:11" s="4" customFormat="1" ht="21.75" customHeight="1" thickBot="1">
      <c r="A15" s="210" t="s">
        <v>262</v>
      </c>
      <c r="B15" s="174">
        <v>1987</v>
      </c>
      <c r="C15" s="174">
        <v>87</v>
      </c>
      <c r="D15" s="175"/>
      <c r="E15" s="188">
        <v>18</v>
      </c>
      <c r="F15" s="188">
        <v>234</v>
      </c>
      <c r="G15" s="193">
        <f t="shared" si="0"/>
        <v>4212</v>
      </c>
      <c r="H15" s="188">
        <v>10</v>
      </c>
      <c r="I15" s="217">
        <f>G15/C15</f>
        <v>48.41379310344828</v>
      </c>
      <c r="J15" s="189"/>
      <c r="K15" s="216" t="s">
        <v>70</v>
      </c>
    </row>
    <row r="16" spans="1:11" s="4" customFormat="1" ht="22.5" customHeight="1" thickBot="1">
      <c r="A16" s="210" t="s">
        <v>16</v>
      </c>
      <c r="B16" s="174">
        <v>1999</v>
      </c>
      <c r="C16" s="174">
        <v>58</v>
      </c>
      <c r="D16" s="175"/>
      <c r="E16" s="188">
        <v>16</v>
      </c>
      <c r="F16" s="188">
        <v>200</v>
      </c>
      <c r="G16" s="193">
        <f t="shared" si="0"/>
        <v>3200</v>
      </c>
      <c r="H16" s="188">
        <v>10</v>
      </c>
      <c r="I16" s="217">
        <f aca="true" t="shared" si="1" ref="I16:I24">G16/C16</f>
        <v>55.172413793103445</v>
      </c>
      <c r="J16" s="189"/>
      <c r="K16" s="216" t="s">
        <v>17</v>
      </c>
    </row>
    <row r="17" spans="1:11" s="4" customFormat="1" ht="23.25" customHeight="1" thickBot="1">
      <c r="A17" s="210" t="s">
        <v>226</v>
      </c>
      <c r="B17" s="174">
        <v>2004</v>
      </c>
      <c r="C17" s="174">
        <v>35</v>
      </c>
      <c r="D17" s="175"/>
      <c r="E17" s="188">
        <v>8</v>
      </c>
      <c r="F17" s="188">
        <v>226</v>
      </c>
      <c r="G17" s="193">
        <f t="shared" si="0"/>
        <v>1808</v>
      </c>
      <c r="H17" s="188">
        <v>10</v>
      </c>
      <c r="I17" s="217">
        <f t="shared" si="1"/>
        <v>51.65714285714286</v>
      </c>
      <c r="J17" s="189"/>
      <c r="K17" s="216" t="s">
        <v>17</v>
      </c>
    </row>
    <row r="18" spans="1:11" ht="23.25" customHeight="1" thickBot="1">
      <c r="A18" s="210" t="s">
        <v>225</v>
      </c>
      <c r="B18" s="174">
        <v>2001</v>
      </c>
      <c r="C18" s="174">
        <v>48</v>
      </c>
      <c r="D18" s="175"/>
      <c r="E18" s="188">
        <v>12</v>
      </c>
      <c r="F18" s="188">
        <v>210</v>
      </c>
      <c r="G18" s="193">
        <f t="shared" si="0"/>
        <v>2520</v>
      </c>
      <c r="H18" s="188">
        <v>10</v>
      </c>
      <c r="I18" s="217">
        <f t="shared" si="1"/>
        <v>52.5</v>
      </c>
      <c r="J18" s="189"/>
      <c r="K18" s="216" t="s">
        <v>17</v>
      </c>
    </row>
    <row r="19" spans="1:11" s="4" customFormat="1" ht="22.5" customHeight="1" thickBot="1">
      <c r="A19" s="210" t="s">
        <v>263</v>
      </c>
      <c r="B19" s="174">
        <v>1995</v>
      </c>
      <c r="C19" s="174">
        <v>58</v>
      </c>
      <c r="D19" s="175"/>
      <c r="E19" s="188">
        <v>12</v>
      </c>
      <c r="F19" s="188">
        <v>273</v>
      </c>
      <c r="G19" s="193">
        <f t="shared" si="0"/>
        <v>3276</v>
      </c>
      <c r="H19" s="188">
        <v>10</v>
      </c>
      <c r="I19" s="217">
        <f t="shared" si="1"/>
        <v>56.48275862068966</v>
      </c>
      <c r="J19" s="189"/>
      <c r="K19" s="216" t="s">
        <v>17</v>
      </c>
    </row>
    <row r="20" spans="1:11" s="4" customFormat="1" ht="22.5" customHeight="1" thickBot="1">
      <c r="A20" s="210" t="s">
        <v>145</v>
      </c>
      <c r="B20" s="174">
        <v>2000</v>
      </c>
      <c r="C20" s="174">
        <v>57</v>
      </c>
      <c r="D20" s="175"/>
      <c r="E20" s="188">
        <v>16</v>
      </c>
      <c r="F20" s="188">
        <v>198</v>
      </c>
      <c r="G20" s="193">
        <f t="shared" si="0"/>
        <v>3168</v>
      </c>
      <c r="H20" s="188">
        <v>10</v>
      </c>
      <c r="I20" s="217">
        <f>G20/C20</f>
        <v>55.578947368421055</v>
      </c>
      <c r="J20" s="189"/>
      <c r="K20" s="216" t="s">
        <v>146</v>
      </c>
    </row>
    <row r="21" spans="1:11" s="4" customFormat="1" ht="22.5" customHeight="1" thickBot="1">
      <c r="A21" s="210" t="s">
        <v>147</v>
      </c>
      <c r="B21" s="174">
        <v>2000</v>
      </c>
      <c r="C21" s="174">
        <v>62</v>
      </c>
      <c r="D21" s="175"/>
      <c r="E21" s="188">
        <v>16</v>
      </c>
      <c r="F21" s="188">
        <v>262</v>
      </c>
      <c r="G21" s="193">
        <f t="shared" si="0"/>
        <v>4192</v>
      </c>
      <c r="H21" s="188">
        <v>10</v>
      </c>
      <c r="I21" s="217">
        <f>G21/C21</f>
        <v>67.61290322580645</v>
      </c>
      <c r="J21" s="189"/>
      <c r="K21" s="216" t="s">
        <v>146</v>
      </c>
    </row>
    <row r="22" spans="1:11" s="4" customFormat="1" ht="23.25" customHeight="1" thickBot="1">
      <c r="A22" s="210" t="s">
        <v>148</v>
      </c>
      <c r="B22" s="215">
        <v>2000</v>
      </c>
      <c r="C22" s="174">
        <v>51</v>
      </c>
      <c r="D22" s="175"/>
      <c r="E22" s="188">
        <v>12</v>
      </c>
      <c r="F22" s="188">
        <v>263</v>
      </c>
      <c r="G22" s="193">
        <f t="shared" si="0"/>
        <v>3156</v>
      </c>
      <c r="H22" s="188">
        <v>10</v>
      </c>
      <c r="I22" s="217">
        <f>G22/C22</f>
        <v>61.88235294117647</v>
      </c>
      <c r="J22" s="189"/>
      <c r="K22" s="216" t="s">
        <v>146</v>
      </c>
    </row>
    <row r="23" spans="1:11" s="4" customFormat="1" ht="23.25" customHeight="1" thickBot="1">
      <c r="A23" s="210" t="s">
        <v>71</v>
      </c>
      <c r="B23" s="174">
        <v>1993</v>
      </c>
      <c r="C23" s="174">
        <v>70</v>
      </c>
      <c r="D23" s="175"/>
      <c r="E23" s="188">
        <v>24</v>
      </c>
      <c r="F23" s="188">
        <v>356</v>
      </c>
      <c r="G23" s="193">
        <f t="shared" si="0"/>
        <v>8544</v>
      </c>
      <c r="H23" s="188">
        <v>28</v>
      </c>
      <c r="I23" s="217">
        <f>G23/C23</f>
        <v>122.05714285714286</v>
      </c>
      <c r="J23" s="189"/>
      <c r="K23" s="216" t="s">
        <v>146</v>
      </c>
    </row>
    <row r="24" spans="1:11" s="39" customFormat="1" ht="22.5" customHeight="1" thickBot="1">
      <c r="A24" s="222" t="s">
        <v>12</v>
      </c>
      <c r="B24" s="205"/>
      <c r="C24" s="237">
        <f>SUM(C16:C23)</f>
        <v>439</v>
      </c>
      <c r="D24" s="184"/>
      <c r="E24" s="213"/>
      <c r="F24" s="213">
        <f>SUM(F16:F23)</f>
        <v>1988</v>
      </c>
      <c r="G24" s="214">
        <f>SUM(G16:G23)</f>
        <v>29864</v>
      </c>
      <c r="H24" s="213">
        <f>SUM(H16:H23)</f>
        <v>98</v>
      </c>
      <c r="I24" s="238">
        <f t="shared" si="1"/>
        <v>68.02733485193622</v>
      </c>
      <c r="J24" s="214"/>
      <c r="K24" s="185">
        <v>1550</v>
      </c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8"/>
      <c r="K25" s="5"/>
    </row>
    <row r="26" spans="1:11" s="4" customFormat="1" ht="31.5" customHeight="1">
      <c r="A26" s="541" t="s">
        <v>1</v>
      </c>
      <c r="B26" s="541"/>
      <c r="C26" s="542"/>
      <c r="D26" s="362"/>
      <c r="E26" s="362"/>
      <c r="F26" s="362" t="s">
        <v>2</v>
      </c>
      <c r="G26" s="362"/>
      <c r="H26" s="362"/>
      <c r="I26" s="362"/>
      <c r="J26" s="22"/>
      <c r="K26" s="5"/>
    </row>
    <row r="27" spans="1:11" s="4" customFormat="1" ht="33.75" customHeight="1">
      <c r="A27" s="543" t="s">
        <v>62</v>
      </c>
      <c r="B27" s="544"/>
      <c r="C27" s="544"/>
      <c r="D27" s="544"/>
      <c r="E27" s="363"/>
      <c r="F27" s="363" t="s">
        <v>37</v>
      </c>
      <c r="G27" s="363"/>
      <c r="H27" s="363"/>
      <c r="I27" s="363"/>
      <c r="J27" s="23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Normal="90" zoomScaleSheetLayoutView="100" zoomScalePageLayoutView="0" workbookViewId="0" topLeftCell="A1">
      <selection activeCell="A14" sqref="A14:K23"/>
    </sheetView>
  </sheetViews>
  <sheetFormatPr defaultColWidth="8.00390625" defaultRowHeight="15.75"/>
  <cols>
    <col min="1" max="1" width="24.75390625" style="2" customWidth="1"/>
    <col min="2" max="2" width="7.00390625" style="1" customWidth="1"/>
    <col min="3" max="3" width="9.25390625" style="1" customWidth="1"/>
    <col min="4" max="4" width="7.125" style="1" customWidth="1"/>
    <col min="5" max="5" width="6.00390625" style="1" customWidth="1"/>
    <col min="6" max="6" width="7.50390625" style="1" customWidth="1"/>
    <col min="7" max="7" width="9.125" style="1" customWidth="1"/>
    <col min="8" max="8" width="11.25390625" style="1" customWidth="1"/>
    <col min="9" max="9" width="10.00390625" style="1" customWidth="1"/>
    <col min="10" max="10" width="4.375" style="3" customWidth="1"/>
    <col min="11" max="11" width="18.1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100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4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9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41.25" customHeight="1" thickBot="1">
      <c r="A7" s="31"/>
      <c r="B7" s="490" t="s">
        <v>30</v>
      </c>
      <c r="C7" s="490"/>
      <c r="D7" s="490"/>
      <c r="E7" s="490"/>
      <c r="F7" s="490"/>
      <c r="G7" s="490"/>
      <c r="H7" s="490"/>
      <c r="I7" s="490"/>
      <c r="J7" s="490"/>
      <c r="K7" s="173" t="s">
        <v>231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>
      <c r="A14" s="554" t="s">
        <v>140</v>
      </c>
      <c r="B14" s="555">
        <v>2004</v>
      </c>
      <c r="C14" s="313">
        <v>47</v>
      </c>
      <c r="D14" s="303"/>
      <c r="E14" s="545">
        <v>6</v>
      </c>
      <c r="F14" s="545">
        <v>300</v>
      </c>
      <c r="G14" s="426">
        <f>E14*F14</f>
        <v>1800</v>
      </c>
      <c r="H14" s="545">
        <v>10</v>
      </c>
      <c r="I14" s="556">
        <f aca="true" t="shared" si="0" ref="I14:I24">G14/C14</f>
        <v>38.297872340425535</v>
      </c>
      <c r="J14" s="547"/>
      <c r="K14" s="48" t="s">
        <v>63</v>
      </c>
    </row>
    <row r="15" spans="1:11" s="4" customFormat="1" ht="22.5" customHeight="1">
      <c r="A15" s="27" t="s">
        <v>141</v>
      </c>
      <c r="B15" s="24">
        <v>2004</v>
      </c>
      <c r="C15" s="24">
        <v>34</v>
      </c>
      <c r="D15" s="26"/>
      <c r="E15" s="557">
        <v>6</v>
      </c>
      <c r="F15" s="557">
        <v>302</v>
      </c>
      <c r="G15" s="557">
        <f aca="true" t="shared" si="1" ref="G15:G23">E15*F15</f>
        <v>1812</v>
      </c>
      <c r="H15" s="548">
        <v>10</v>
      </c>
      <c r="I15" s="558">
        <f t="shared" si="0"/>
        <v>53.294117647058826</v>
      </c>
      <c r="J15" s="559"/>
      <c r="K15" s="276" t="s">
        <v>63</v>
      </c>
    </row>
    <row r="16" spans="1:11" s="4" customFormat="1" ht="23.25" customHeight="1">
      <c r="A16" s="399" t="s">
        <v>142</v>
      </c>
      <c r="B16" s="313">
        <v>2002</v>
      </c>
      <c r="C16" s="313">
        <v>35.7</v>
      </c>
      <c r="D16" s="303"/>
      <c r="E16" s="426">
        <v>6</v>
      </c>
      <c r="F16" s="426">
        <v>301</v>
      </c>
      <c r="G16" s="426">
        <f t="shared" si="1"/>
        <v>1806</v>
      </c>
      <c r="H16" s="545">
        <v>10</v>
      </c>
      <c r="I16" s="556">
        <f t="shared" si="0"/>
        <v>50.588235294117645</v>
      </c>
      <c r="J16" s="560"/>
      <c r="K16" s="48" t="s">
        <v>63</v>
      </c>
    </row>
    <row r="17" spans="1:11" s="4" customFormat="1" ht="23.25" customHeight="1">
      <c r="A17" s="27" t="s">
        <v>119</v>
      </c>
      <c r="B17" s="24">
        <v>2002</v>
      </c>
      <c r="C17" s="24">
        <v>36.3</v>
      </c>
      <c r="D17" s="26"/>
      <c r="E17" s="557">
        <v>12</v>
      </c>
      <c r="F17" s="557">
        <v>220</v>
      </c>
      <c r="G17" s="557">
        <f t="shared" si="1"/>
        <v>2640</v>
      </c>
      <c r="H17" s="548">
        <v>10</v>
      </c>
      <c r="I17" s="558">
        <f t="shared" si="0"/>
        <v>72.72727272727273</v>
      </c>
      <c r="J17" s="559"/>
      <c r="K17" s="276" t="s">
        <v>63</v>
      </c>
    </row>
    <row r="18" spans="1:11" s="4" customFormat="1" ht="21.75" customHeight="1">
      <c r="A18" s="399" t="s">
        <v>51</v>
      </c>
      <c r="B18" s="561">
        <v>2001</v>
      </c>
      <c r="C18" s="313">
        <v>50</v>
      </c>
      <c r="D18" s="303"/>
      <c r="E18" s="426">
        <v>12</v>
      </c>
      <c r="F18" s="426">
        <v>278</v>
      </c>
      <c r="G18" s="426">
        <f t="shared" si="1"/>
        <v>3336</v>
      </c>
      <c r="H18" s="545">
        <v>10</v>
      </c>
      <c r="I18" s="556">
        <f t="shared" si="0"/>
        <v>66.72</v>
      </c>
      <c r="J18" s="560"/>
      <c r="K18" s="48" t="s">
        <v>63</v>
      </c>
    </row>
    <row r="19" spans="1:11" ht="23.25" customHeight="1">
      <c r="A19" s="27" t="s">
        <v>120</v>
      </c>
      <c r="B19" s="24">
        <v>2001</v>
      </c>
      <c r="C19" s="24">
        <v>55</v>
      </c>
      <c r="D19" s="26"/>
      <c r="E19" s="557">
        <v>12</v>
      </c>
      <c r="F19" s="557">
        <v>295</v>
      </c>
      <c r="G19" s="557">
        <f t="shared" si="1"/>
        <v>3540</v>
      </c>
      <c r="H19" s="548">
        <v>10</v>
      </c>
      <c r="I19" s="558">
        <f t="shared" si="0"/>
        <v>64.36363636363636</v>
      </c>
      <c r="J19" s="559"/>
      <c r="K19" s="276" t="s">
        <v>63</v>
      </c>
    </row>
    <row r="20" spans="1:11" s="4" customFormat="1" ht="24" customHeight="1">
      <c r="A20" s="399" t="s">
        <v>64</v>
      </c>
      <c r="B20" s="313">
        <v>1998</v>
      </c>
      <c r="C20" s="313">
        <v>44</v>
      </c>
      <c r="D20" s="303"/>
      <c r="E20" s="426">
        <v>12</v>
      </c>
      <c r="F20" s="426">
        <v>209</v>
      </c>
      <c r="G20" s="426">
        <f t="shared" si="1"/>
        <v>2508</v>
      </c>
      <c r="H20" s="545">
        <v>10</v>
      </c>
      <c r="I20" s="556">
        <f t="shared" si="0"/>
        <v>57</v>
      </c>
      <c r="J20" s="560"/>
      <c r="K20" s="48" t="s">
        <v>63</v>
      </c>
    </row>
    <row r="21" spans="1:11" s="4" customFormat="1" ht="23.25" customHeight="1">
      <c r="A21" s="27" t="s">
        <v>143</v>
      </c>
      <c r="B21" s="28">
        <v>1999</v>
      </c>
      <c r="C21" s="24">
        <v>65.3</v>
      </c>
      <c r="D21" s="26"/>
      <c r="E21" s="557">
        <v>12</v>
      </c>
      <c r="F21" s="557">
        <v>256</v>
      </c>
      <c r="G21" s="557">
        <f t="shared" si="1"/>
        <v>3072</v>
      </c>
      <c r="H21" s="548">
        <v>10</v>
      </c>
      <c r="I21" s="558">
        <f t="shared" si="0"/>
        <v>47.044410413476264</v>
      </c>
      <c r="J21" s="559"/>
      <c r="K21" s="276" t="s">
        <v>63</v>
      </c>
    </row>
    <row r="22" spans="1:11" s="4" customFormat="1" ht="24.75" customHeight="1">
      <c r="A22" s="562" t="s">
        <v>121</v>
      </c>
      <c r="B22" s="563">
        <v>1999</v>
      </c>
      <c r="C22" s="563">
        <v>58</v>
      </c>
      <c r="D22" s="388"/>
      <c r="E22" s="564">
        <v>12</v>
      </c>
      <c r="F22" s="564">
        <v>287</v>
      </c>
      <c r="G22" s="426">
        <f>E22*F22</f>
        <v>3444</v>
      </c>
      <c r="H22" s="564">
        <v>8</v>
      </c>
      <c r="I22" s="565">
        <f>G22/C22</f>
        <v>59.37931034482759</v>
      </c>
      <c r="J22" s="566"/>
      <c r="K22" s="567" t="s">
        <v>63</v>
      </c>
    </row>
    <row r="23" spans="1:11" s="4" customFormat="1" ht="24" customHeight="1" thickBot="1">
      <c r="A23" s="27" t="s">
        <v>144</v>
      </c>
      <c r="B23" s="24">
        <v>1999</v>
      </c>
      <c r="C23" s="24">
        <v>58</v>
      </c>
      <c r="D23" s="26"/>
      <c r="E23" s="557">
        <v>12</v>
      </c>
      <c r="F23" s="557">
        <v>404</v>
      </c>
      <c r="G23" s="557">
        <f t="shared" si="1"/>
        <v>4848</v>
      </c>
      <c r="H23" s="548">
        <v>10</v>
      </c>
      <c r="I23" s="558">
        <f t="shared" si="0"/>
        <v>83.58620689655173</v>
      </c>
      <c r="J23" s="559"/>
      <c r="K23" s="276" t="s">
        <v>63</v>
      </c>
    </row>
    <row r="24" spans="1:11" s="39" customFormat="1" ht="26.25" customHeight="1" thickBot="1">
      <c r="A24" s="221" t="s">
        <v>12</v>
      </c>
      <c r="B24" s="205"/>
      <c r="C24" s="237">
        <f>SUM(C14:C23)</f>
        <v>483.3</v>
      </c>
      <c r="D24" s="184"/>
      <c r="E24" s="206"/>
      <c r="F24" s="206">
        <f>SUM(F14:F23)</f>
        <v>2852</v>
      </c>
      <c r="G24" s="207">
        <f>SUM(G14:G23)</f>
        <v>28806</v>
      </c>
      <c r="H24" s="213">
        <f>SUM(H14:H23)</f>
        <v>98</v>
      </c>
      <c r="I24" s="244">
        <f t="shared" si="0"/>
        <v>59.602731222842955</v>
      </c>
      <c r="J24" s="207"/>
      <c r="K24" s="185"/>
    </row>
    <row r="25" spans="1:11" ht="18" customHeight="1">
      <c r="A25" s="6"/>
      <c r="B25" s="6"/>
      <c r="C25" s="7"/>
      <c r="D25" s="8"/>
      <c r="E25" s="8"/>
      <c r="F25" s="8"/>
      <c r="G25" s="8"/>
      <c r="H25" s="8"/>
      <c r="I25" s="8"/>
      <c r="J25" s="18"/>
      <c r="K25" s="5"/>
    </row>
    <row r="26" spans="1:11" s="4" customFormat="1" ht="24" customHeight="1">
      <c r="A26" s="541" t="s">
        <v>1</v>
      </c>
      <c r="B26" s="541"/>
      <c r="C26" s="542"/>
      <c r="D26" s="362"/>
      <c r="E26" s="362"/>
      <c r="F26" s="362" t="s">
        <v>2</v>
      </c>
      <c r="G26" s="362"/>
      <c r="H26" s="362"/>
      <c r="I26" s="362"/>
      <c r="J26" s="22"/>
      <c r="K26" s="5"/>
    </row>
    <row r="27" spans="1:11" s="4" customFormat="1" ht="39.75" customHeight="1">
      <c r="A27" s="543" t="s">
        <v>62</v>
      </c>
      <c r="B27" s="544"/>
      <c r="C27" s="544"/>
      <c r="D27" s="544"/>
      <c r="E27" s="363"/>
      <c r="F27" s="363" t="s">
        <v>37</v>
      </c>
      <c r="G27" s="363"/>
      <c r="H27" s="363"/>
      <c r="I27" s="363"/>
      <c r="J27" s="23"/>
      <c r="K27" s="5"/>
    </row>
    <row r="28" spans="1:11" s="4" customFormat="1" ht="15" customHeight="1">
      <c r="A28" s="2"/>
      <c r="B28" s="11"/>
      <c r="C28" s="12"/>
      <c r="D28" s="12"/>
      <c r="E28" s="13"/>
      <c r="F28" s="13"/>
      <c r="G28" s="13"/>
      <c r="H28" s="13"/>
      <c r="I28" s="13"/>
      <c r="J28" s="3"/>
      <c r="K28" s="1"/>
    </row>
    <row r="29" ht="18" customHeight="1"/>
    <row r="30" spans="1:11" s="4" customFormat="1" ht="15" customHeight="1">
      <c r="A30" s="2"/>
      <c r="B30" s="1"/>
      <c r="C30" s="1"/>
      <c r="D30" s="1"/>
      <c r="E30" s="1"/>
      <c r="F30" s="1"/>
      <c r="G30" s="1"/>
      <c r="H30" s="1"/>
      <c r="I30" s="1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2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ht="25.5" customHeight="1"/>
    <row r="36" ht="25.5" customHeight="1"/>
    <row r="37" ht="25.5" customHeight="1"/>
    <row r="38" ht="25.5" customHeight="1"/>
    <row r="39" ht="25.5" customHeight="1"/>
    <row r="40" ht="22.5" customHeight="1"/>
    <row r="41" spans="1:11" s="5" customFormat="1" ht="22.5" customHeight="1">
      <c r="A41" s="2"/>
      <c r="B41" s="1"/>
      <c r="C41" s="1"/>
      <c r="D41" s="1"/>
      <c r="E41" s="1"/>
      <c r="F41" s="1"/>
      <c r="G41" s="1"/>
      <c r="H41" s="1"/>
      <c r="I41" s="1"/>
      <c r="J41" s="3"/>
      <c r="K41" s="1"/>
    </row>
    <row r="42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1">
      <selection activeCell="A27" sqref="A27:I28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11.00390625" style="1" customWidth="1"/>
    <col min="4" max="4" width="5.50390625" style="1" customWidth="1"/>
    <col min="5" max="5" width="5.875" style="1" customWidth="1"/>
    <col min="6" max="6" width="7.62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7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295</v>
      </c>
      <c r="C7" s="467"/>
      <c r="D7" s="467"/>
      <c r="E7" s="467"/>
      <c r="F7" s="467"/>
      <c r="G7" s="467"/>
      <c r="H7" s="467"/>
      <c r="I7" s="467"/>
      <c r="J7" s="467"/>
      <c r="K7" s="171" t="s">
        <v>233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>
      <c r="A14" s="210" t="s">
        <v>102</v>
      </c>
      <c r="B14" s="174">
        <v>2005</v>
      </c>
      <c r="C14" s="174">
        <v>27</v>
      </c>
      <c r="D14" s="175"/>
      <c r="E14" s="188">
        <v>6</v>
      </c>
      <c r="F14" s="188">
        <v>293</v>
      </c>
      <c r="G14" s="188">
        <f>E14*F14</f>
        <v>1758</v>
      </c>
      <c r="H14" s="188">
        <v>10</v>
      </c>
      <c r="I14" s="217">
        <f aca="true" t="shared" si="0" ref="I14:I25">G14/C14</f>
        <v>65.11111111111111</v>
      </c>
      <c r="J14" s="189"/>
      <c r="K14" s="176" t="s">
        <v>68</v>
      </c>
    </row>
    <row r="15" spans="1:11" s="4" customFormat="1" ht="22.5" customHeight="1">
      <c r="A15" s="210" t="s">
        <v>104</v>
      </c>
      <c r="B15" s="174">
        <v>2003</v>
      </c>
      <c r="C15" s="174">
        <v>35</v>
      </c>
      <c r="D15" s="175"/>
      <c r="E15" s="188">
        <v>8</v>
      </c>
      <c r="F15" s="188">
        <v>273</v>
      </c>
      <c r="G15" s="188">
        <f aca="true" t="shared" si="1" ref="G15:G24">E15*F15</f>
        <v>2184</v>
      </c>
      <c r="H15" s="188">
        <v>10</v>
      </c>
      <c r="I15" s="217">
        <f t="shared" si="0"/>
        <v>62.4</v>
      </c>
      <c r="J15" s="189"/>
      <c r="K15" s="176" t="s">
        <v>68</v>
      </c>
    </row>
    <row r="16" spans="1:11" s="4" customFormat="1" ht="23.25" customHeight="1">
      <c r="A16" s="210" t="s">
        <v>67</v>
      </c>
      <c r="B16" s="174">
        <v>2004</v>
      </c>
      <c r="C16" s="174">
        <v>35</v>
      </c>
      <c r="D16" s="175"/>
      <c r="E16" s="188">
        <v>8</v>
      </c>
      <c r="F16" s="191">
        <v>274</v>
      </c>
      <c r="G16" s="188">
        <f t="shared" si="1"/>
        <v>2192</v>
      </c>
      <c r="H16" s="188">
        <v>10</v>
      </c>
      <c r="I16" s="217">
        <f t="shared" si="0"/>
        <v>62.628571428571426</v>
      </c>
      <c r="J16" s="192"/>
      <c r="K16" s="176" t="s">
        <v>68</v>
      </c>
    </row>
    <row r="17" spans="1:11" s="4" customFormat="1" ht="23.25" customHeight="1">
      <c r="A17" s="223" t="s">
        <v>107</v>
      </c>
      <c r="B17" s="190">
        <v>2002</v>
      </c>
      <c r="C17" s="208">
        <v>42</v>
      </c>
      <c r="D17" s="232"/>
      <c r="E17" s="188">
        <v>12</v>
      </c>
      <c r="F17" s="188">
        <v>235</v>
      </c>
      <c r="G17" s="188">
        <f t="shared" si="1"/>
        <v>2820</v>
      </c>
      <c r="H17" s="188">
        <v>10</v>
      </c>
      <c r="I17" s="217">
        <f t="shared" si="0"/>
        <v>67.14285714285714</v>
      </c>
      <c r="J17" s="189"/>
      <c r="K17" s="176" t="s">
        <v>68</v>
      </c>
    </row>
    <row r="18" spans="1:11" s="4" customFormat="1" ht="21.75" customHeight="1">
      <c r="A18" s="223" t="s">
        <v>66</v>
      </c>
      <c r="B18" s="190">
        <v>2001</v>
      </c>
      <c r="C18" s="208">
        <v>59</v>
      </c>
      <c r="D18" s="211"/>
      <c r="E18" s="188">
        <v>12</v>
      </c>
      <c r="F18" s="188">
        <v>295</v>
      </c>
      <c r="G18" s="188">
        <f t="shared" si="1"/>
        <v>3540</v>
      </c>
      <c r="H18" s="188">
        <v>10</v>
      </c>
      <c r="I18" s="217">
        <f t="shared" si="0"/>
        <v>60</v>
      </c>
      <c r="J18" s="189"/>
      <c r="K18" s="176" t="s">
        <v>68</v>
      </c>
    </row>
    <row r="19" spans="1:11" s="4" customFormat="1" ht="22.5" customHeight="1">
      <c r="A19" s="210" t="s">
        <v>106</v>
      </c>
      <c r="B19" s="190">
        <v>2003</v>
      </c>
      <c r="C19" s="208">
        <v>39</v>
      </c>
      <c r="D19" s="211"/>
      <c r="E19" s="188">
        <v>8</v>
      </c>
      <c r="F19" s="188">
        <v>290</v>
      </c>
      <c r="G19" s="188">
        <f t="shared" si="1"/>
        <v>2320</v>
      </c>
      <c r="H19" s="188">
        <v>10</v>
      </c>
      <c r="I19" s="217">
        <f t="shared" si="0"/>
        <v>59.48717948717949</v>
      </c>
      <c r="J19" s="189"/>
      <c r="K19" s="176" t="s">
        <v>68</v>
      </c>
    </row>
    <row r="20" spans="1:11" ht="21" customHeight="1">
      <c r="A20" s="210" t="s">
        <v>189</v>
      </c>
      <c r="B20" s="174">
        <v>2006</v>
      </c>
      <c r="C20" s="174">
        <v>30</v>
      </c>
      <c r="D20" s="175"/>
      <c r="E20" s="188">
        <v>6</v>
      </c>
      <c r="F20" s="188">
        <v>291</v>
      </c>
      <c r="G20" s="188">
        <f t="shared" si="1"/>
        <v>1746</v>
      </c>
      <c r="H20" s="188">
        <v>10</v>
      </c>
      <c r="I20" s="217">
        <f t="shared" si="0"/>
        <v>58.2</v>
      </c>
      <c r="J20" s="189"/>
      <c r="K20" s="176" t="s">
        <v>68</v>
      </c>
    </row>
    <row r="21" spans="1:11" s="4" customFormat="1" ht="22.5" customHeight="1">
      <c r="A21" s="230" t="s">
        <v>103</v>
      </c>
      <c r="B21" s="179">
        <v>2003</v>
      </c>
      <c r="C21" s="226">
        <v>33</v>
      </c>
      <c r="D21" s="179"/>
      <c r="E21" s="179">
        <v>8</v>
      </c>
      <c r="F21" s="220">
        <v>274</v>
      </c>
      <c r="G21" s="188">
        <f t="shared" si="1"/>
        <v>2192</v>
      </c>
      <c r="H21" s="188">
        <v>10</v>
      </c>
      <c r="I21" s="217">
        <f t="shared" si="0"/>
        <v>66.42424242424242</v>
      </c>
      <c r="J21" s="227"/>
      <c r="K21" s="176" t="s">
        <v>68</v>
      </c>
    </row>
    <row r="22" spans="1:11" s="4" customFormat="1" ht="21" customHeight="1">
      <c r="A22" s="210" t="s">
        <v>190</v>
      </c>
      <c r="B22" s="174">
        <v>2006</v>
      </c>
      <c r="C22" s="174">
        <v>29</v>
      </c>
      <c r="D22" s="175"/>
      <c r="E22" s="188">
        <v>6</v>
      </c>
      <c r="F22" s="188">
        <v>276</v>
      </c>
      <c r="G22" s="188">
        <f t="shared" si="1"/>
        <v>1656</v>
      </c>
      <c r="H22" s="188">
        <v>10</v>
      </c>
      <c r="I22" s="217">
        <f t="shared" si="0"/>
        <v>57.10344827586207</v>
      </c>
      <c r="J22" s="189"/>
      <c r="K22" s="176" t="s">
        <v>68</v>
      </c>
    </row>
    <row r="23" spans="1:11" s="4" customFormat="1" ht="21.75" customHeight="1">
      <c r="A23" s="210" t="s">
        <v>191</v>
      </c>
      <c r="B23" s="174">
        <v>2003</v>
      </c>
      <c r="C23" s="174">
        <v>41</v>
      </c>
      <c r="D23" s="175"/>
      <c r="E23" s="188">
        <v>8</v>
      </c>
      <c r="F23" s="188">
        <v>212</v>
      </c>
      <c r="G23" s="188">
        <f t="shared" si="1"/>
        <v>1696</v>
      </c>
      <c r="H23" s="188">
        <v>10</v>
      </c>
      <c r="I23" s="217">
        <f t="shared" si="0"/>
        <v>41.36585365853659</v>
      </c>
      <c r="J23" s="189"/>
      <c r="K23" s="176" t="s">
        <v>68</v>
      </c>
    </row>
    <row r="24" spans="1:11" s="4" customFormat="1" ht="20.25" customHeight="1" thickBot="1">
      <c r="A24" s="177" t="s">
        <v>192</v>
      </c>
      <c r="B24" s="178">
        <v>2002</v>
      </c>
      <c r="C24" s="236">
        <v>50</v>
      </c>
      <c r="D24" s="178"/>
      <c r="E24" s="178">
        <v>12</v>
      </c>
      <c r="F24" s="178">
        <v>283</v>
      </c>
      <c r="G24" s="191">
        <f t="shared" si="1"/>
        <v>3396</v>
      </c>
      <c r="H24" s="197">
        <v>8</v>
      </c>
      <c r="I24" s="186">
        <f t="shared" si="0"/>
        <v>67.92</v>
      </c>
      <c r="J24" s="227"/>
      <c r="K24" s="212" t="s">
        <v>68</v>
      </c>
    </row>
    <row r="25" spans="1:11" s="39" customFormat="1" ht="26.25" customHeight="1" thickBot="1">
      <c r="A25" s="222" t="s">
        <v>12</v>
      </c>
      <c r="B25" s="205"/>
      <c r="C25" s="237">
        <f>SUM(C14:C24)</f>
        <v>420</v>
      </c>
      <c r="D25" s="184"/>
      <c r="E25" s="213"/>
      <c r="F25" s="213">
        <f>SUM(F14:F24)</f>
        <v>2996</v>
      </c>
      <c r="G25" s="214">
        <f>SUM(G14:G24)</f>
        <v>25500</v>
      </c>
      <c r="H25" s="213">
        <f>SUM(H14:H24)</f>
        <v>108</v>
      </c>
      <c r="I25" s="238">
        <f t="shared" si="0"/>
        <v>60.714285714285715</v>
      </c>
      <c r="J25" s="214"/>
      <c r="K25" s="185"/>
    </row>
    <row r="26" spans="1:11" ht="19.5" customHeight="1">
      <c r="A26" s="6"/>
      <c r="B26" s="6"/>
      <c r="C26" s="7"/>
      <c r="D26" s="8"/>
      <c r="E26" s="8"/>
      <c r="F26" s="8"/>
      <c r="G26" s="8"/>
      <c r="H26" s="8"/>
      <c r="I26" s="8"/>
      <c r="J26" s="18"/>
      <c r="K26" s="5"/>
    </row>
    <row r="27" spans="1:11" s="4" customFormat="1" ht="33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s="4" customFormat="1" ht="38.2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Normal="104" zoomScaleSheetLayoutView="100" zoomScalePageLayoutView="0" workbookViewId="0" topLeftCell="A1">
      <selection activeCell="A14" sqref="A14:K24"/>
    </sheetView>
  </sheetViews>
  <sheetFormatPr defaultColWidth="8.00390625" defaultRowHeight="15.75"/>
  <cols>
    <col min="1" max="1" width="23.00390625" style="2" customWidth="1"/>
    <col min="2" max="2" width="7.00390625" style="1" customWidth="1"/>
    <col min="3" max="3" width="7.875" style="1" customWidth="1"/>
    <col min="4" max="4" width="5.50390625" style="1" customWidth="1"/>
    <col min="5" max="5" width="6.875" style="1" customWidth="1"/>
    <col min="6" max="6" width="7.375" style="1" customWidth="1"/>
    <col min="7" max="7" width="9.00390625" style="1" customWidth="1"/>
    <col min="8" max="8" width="10.625" style="1" customWidth="1"/>
    <col min="9" max="9" width="10.375" style="1" customWidth="1"/>
    <col min="10" max="10" width="4.375" style="3" customWidth="1"/>
    <col min="11" max="11" width="19.1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100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8.2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2.2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8.25" customHeight="1" thickBot="1">
      <c r="A7" s="31"/>
      <c r="B7" s="467" t="s">
        <v>56</v>
      </c>
      <c r="C7" s="467"/>
      <c r="D7" s="467"/>
      <c r="E7" s="467"/>
      <c r="F7" s="467"/>
      <c r="G7" s="467"/>
      <c r="H7" s="467"/>
      <c r="I7" s="467"/>
      <c r="J7" s="467"/>
      <c r="K7" s="173" t="s">
        <v>232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2.5" customHeight="1" thickBot="1" thickTop="1">
      <c r="A14" s="568" t="s">
        <v>206</v>
      </c>
      <c r="B14" s="569">
        <v>2005</v>
      </c>
      <c r="C14" s="570">
        <v>39</v>
      </c>
      <c r="D14" s="571"/>
      <c r="E14" s="572">
        <v>12</v>
      </c>
      <c r="F14" s="573">
        <v>246</v>
      </c>
      <c r="G14" s="574">
        <f>E14*F14</f>
        <v>2952</v>
      </c>
      <c r="H14" s="574">
        <v>10</v>
      </c>
      <c r="I14" s="575">
        <f aca="true" t="shared" si="0" ref="I14:I25">G14/C14</f>
        <v>75.6923076923077</v>
      </c>
      <c r="J14" s="576"/>
      <c r="K14" s="73" t="s">
        <v>57</v>
      </c>
    </row>
    <row r="15" spans="1:11" s="4" customFormat="1" ht="22.5" customHeight="1" thickBot="1" thickTop="1">
      <c r="A15" s="577" t="s">
        <v>203</v>
      </c>
      <c r="B15" s="578">
        <v>2005</v>
      </c>
      <c r="C15" s="579">
        <v>54</v>
      </c>
      <c r="D15" s="580"/>
      <c r="E15" s="581">
        <v>12</v>
      </c>
      <c r="F15" s="557">
        <v>211</v>
      </c>
      <c r="G15" s="582">
        <f aca="true" t="shared" si="1" ref="G15:G24">E15*F15</f>
        <v>2532</v>
      </c>
      <c r="H15" s="557">
        <v>10</v>
      </c>
      <c r="I15" s="558">
        <f t="shared" si="0"/>
        <v>46.888888888888886</v>
      </c>
      <c r="J15" s="559"/>
      <c r="K15" s="276" t="s">
        <v>57</v>
      </c>
    </row>
    <row r="16" spans="1:11" s="4" customFormat="1" ht="23.25" customHeight="1" thickBot="1" thickTop="1">
      <c r="A16" s="583" t="s">
        <v>58</v>
      </c>
      <c r="B16" s="584">
        <v>1999</v>
      </c>
      <c r="C16" s="585">
        <v>45</v>
      </c>
      <c r="D16" s="586"/>
      <c r="E16" s="587">
        <v>12</v>
      </c>
      <c r="F16" s="426">
        <v>278</v>
      </c>
      <c r="G16" s="574">
        <f t="shared" si="1"/>
        <v>3336</v>
      </c>
      <c r="H16" s="426">
        <v>10</v>
      </c>
      <c r="I16" s="556">
        <f t="shared" si="0"/>
        <v>74.13333333333334</v>
      </c>
      <c r="J16" s="560"/>
      <c r="K16" s="48" t="s">
        <v>57</v>
      </c>
    </row>
    <row r="17" spans="1:11" s="4" customFormat="1" ht="23.25" customHeight="1" thickBot="1" thickTop="1">
      <c r="A17" s="577" t="s">
        <v>61</v>
      </c>
      <c r="B17" s="578">
        <v>2000</v>
      </c>
      <c r="C17" s="579">
        <v>72</v>
      </c>
      <c r="D17" s="580"/>
      <c r="E17" s="581">
        <v>16</v>
      </c>
      <c r="F17" s="557">
        <v>218</v>
      </c>
      <c r="G17" s="582">
        <f t="shared" si="1"/>
        <v>3488</v>
      </c>
      <c r="H17" s="557">
        <v>10</v>
      </c>
      <c r="I17" s="558">
        <f t="shared" si="0"/>
        <v>48.44444444444444</v>
      </c>
      <c r="J17" s="559"/>
      <c r="K17" s="276" t="s">
        <v>57</v>
      </c>
    </row>
    <row r="18" spans="1:11" s="4" customFormat="1" ht="21.75" customHeight="1" thickBot="1" thickTop="1">
      <c r="A18" s="588" t="s">
        <v>118</v>
      </c>
      <c r="B18" s="589">
        <v>2001</v>
      </c>
      <c r="C18" s="590">
        <v>67</v>
      </c>
      <c r="D18" s="586"/>
      <c r="E18" s="591">
        <v>16</v>
      </c>
      <c r="F18" s="426">
        <v>209</v>
      </c>
      <c r="G18" s="574">
        <f t="shared" si="1"/>
        <v>3344</v>
      </c>
      <c r="H18" s="426">
        <v>10</v>
      </c>
      <c r="I18" s="556">
        <f t="shared" si="0"/>
        <v>49.91044776119403</v>
      </c>
      <c r="J18" s="560"/>
      <c r="K18" s="48" t="s">
        <v>57</v>
      </c>
    </row>
    <row r="19" spans="1:11" s="4" customFormat="1" ht="23.25" customHeight="1" thickBot="1" thickTop="1">
      <c r="A19" s="588" t="s">
        <v>204</v>
      </c>
      <c r="B19" s="589">
        <v>2000</v>
      </c>
      <c r="C19" s="590">
        <v>75</v>
      </c>
      <c r="D19" s="586"/>
      <c r="E19" s="591">
        <v>16</v>
      </c>
      <c r="F19" s="426">
        <v>212</v>
      </c>
      <c r="G19" s="574">
        <f t="shared" si="1"/>
        <v>3392</v>
      </c>
      <c r="H19" s="426">
        <v>10</v>
      </c>
      <c r="I19" s="556">
        <f t="shared" si="0"/>
        <v>45.22666666666667</v>
      </c>
      <c r="J19" s="560"/>
      <c r="K19" s="48" t="s">
        <v>57</v>
      </c>
    </row>
    <row r="20" spans="1:11" ht="22.5" customHeight="1" thickBot="1" thickTop="1">
      <c r="A20" s="577" t="s">
        <v>205</v>
      </c>
      <c r="B20" s="578">
        <v>1999</v>
      </c>
      <c r="C20" s="579">
        <v>55</v>
      </c>
      <c r="D20" s="580"/>
      <c r="E20" s="581">
        <v>12</v>
      </c>
      <c r="F20" s="557">
        <v>305</v>
      </c>
      <c r="G20" s="582">
        <f t="shared" si="1"/>
        <v>3660</v>
      </c>
      <c r="H20" s="557">
        <v>10</v>
      </c>
      <c r="I20" s="558">
        <f t="shared" si="0"/>
        <v>66.54545454545455</v>
      </c>
      <c r="J20" s="559"/>
      <c r="K20" s="276" t="s">
        <v>57</v>
      </c>
    </row>
    <row r="21" spans="1:11" s="4" customFormat="1" ht="22.5" customHeight="1" thickBot="1" thickTop="1">
      <c r="A21" s="583" t="s">
        <v>59</v>
      </c>
      <c r="B21" s="584">
        <v>2000</v>
      </c>
      <c r="C21" s="585">
        <v>55</v>
      </c>
      <c r="D21" s="586"/>
      <c r="E21" s="587">
        <v>12</v>
      </c>
      <c r="F21" s="426">
        <v>296</v>
      </c>
      <c r="G21" s="574">
        <f t="shared" si="1"/>
        <v>3552</v>
      </c>
      <c r="H21" s="426">
        <v>10</v>
      </c>
      <c r="I21" s="556">
        <f t="shared" si="0"/>
        <v>64.58181818181818</v>
      </c>
      <c r="J21" s="560"/>
      <c r="K21" s="48" t="s">
        <v>57</v>
      </c>
    </row>
    <row r="22" spans="1:11" s="4" customFormat="1" ht="22.5" customHeight="1" thickBot="1" thickTop="1">
      <c r="A22" s="577" t="s">
        <v>72</v>
      </c>
      <c r="B22" s="578">
        <v>2000</v>
      </c>
      <c r="C22" s="579">
        <v>50</v>
      </c>
      <c r="D22" s="580"/>
      <c r="E22" s="581">
        <v>12</v>
      </c>
      <c r="F22" s="557">
        <v>312</v>
      </c>
      <c r="G22" s="582">
        <f t="shared" si="1"/>
        <v>3744</v>
      </c>
      <c r="H22" s="557">
        <v>10</v>
      </c>
      <c r="I22" s="558">
        <f t="shared" si="0"/>
        <v>74.88</v>
      </c>
      <c r="J22" s="559"/>
      <c r="K22" s="276" t="s">
        <v>57</v>
      </c>
    </row>
    <row r="23" spans="1:11" s="4" customFormat="1" ht="23.25" customHeight="1" thickBot="1" thickTop="1">
      <c r="A23" s="588" t="s">
        <v>117</v>
      </c>
      <c r="B23" s="589">
        <v>2001</v>
      </c>
      <c r="C23" s="590">
        <v>59</v>
      </c>
      <c r="D23" s="586"/>
      <c r="E23" s="591">
        <v>12</v>
      </c>
      <c r="F23" s="426">
        <v>220</v>
      </c>
      <c r="G23" s="574">
        <f t="shared" si="1"/>
        <v>2640</v>
      </c>
      <c r="H23" s="426">
        <v>10</v>
      </c>
      <c r="I23" s="556">
        <f t="shared" si="0"/>
        <v>44.74576271186441</v>
      </c>
      <c r="J23" s="560"/>
      <c r="K23" s="48" t="s">
        <v>57</v>
      </c>
    </row>
    <row r="24" spans="1:11" s="4" customFormat="1" ht="24" customHeight="1" thickBot="1" thickTop="1">
      <c r="A24" s="577" t="s">
        <v>60</v>
      </c>
      <c r="B24" s="578">
        <v>1998</v>
      </c>
      <c r="C24" s="579">
        <v>71</v>
      </c>
      <c r="D24" s="592"/>
      <c r="E24" s="581">
        <v>16</v>
      </c>
      <c r="F24" s="593">
        <v>288</v>
      </c>
      <c r="G24" s="582">
        <f t="shared" si="1"/>
        <v>4608</v>
      </c>
      <c r="H24" s="594">
        <v>8</v>
      </c>
      <c r="I24" s="595">
        <f t="shared" si="0"/>
        <v>64.90140845070422</v>
      </c>
      <c r="J24" s="596"/>
      <c r="K24" s="597" t="s">
        <v>57</v>
      </c>
    </row>
    <row r="25" spans="1:11" s="39" customFormat="1" ht="26.25" customHeight="1" thickBot="1" thickTop="1">
      <c r="A25" s="222" t="s">
        <v>12</v>
      </c>
      <c r="B25" s="205"/>
      <c r="C25" s="237">
        <f>SUM(C14:C24)</f>
        <v>642</v>
      </c>
      <c r="D25" s="184"/>
      <c r="E25" s="213"/>
      <c r="F25" s="213">
        <f>SUM(F14:F24)</f>
        <v>2795</v>
      </c>
      <c r="G25" s="214">
        <f>SUM(G14:G24)</f>
        <v>37248</v>
      </c>
      <c r="H25" s="213">
        <f>SUM(H14:H24)</f>
        <v>108</v>
      </c>
      <c r="I25" s="238">
        <f t="shared" si="0"/>
        <v>58.018691588785046</v>
      </c>
      <c r="J25" s="214"/>
      <c r="K25" s="185"/>
    </row>
    <row r="26" spans="1:11" s="39" customFormat="1" ht="25.5" customHeight="1">
      <c r="A26" s="87"/>
      <c r="B26" s="88"/>
      <c r="C26" s="89"/>
      <c r="D26" s="90"/>
      <c r="E26" s="91"/>
      <c r="F26" s="91"/>
      <c r="G26" s="91"/>
      <c r="H26" s="91"/>
      <c r="I26" s="92"/>
      <c r="J26" s="93"/>
      <c r="K26" s="94"/>
    </row>
    <row r="27" spans="1:11" ht="18" customHeight="1">
      <c r="A27" s="6"/>
      <c r="B27" s="6"/>
      <c r="C27" s="7"/>
      <c r="D27" s="8"/>
      <c r="E27" s="8"/>
      <c r="F27" s="8"/>
      <c r="G27" s="8"/>
      <c r="H27" s="8"/>
      <c r="I27" s="8"/>
      <c r="J27" s="18"/>
      <c r="K27" s="5"/>
    </row>
    <row r="28" spans="1:11" s="4" customFormat="1" ht="15" customHeight="1">
      <c r="A28" s="9" t="s">
        <v>1</v>
      </c>
      <c r="B28" s="9"/>
      <c r="C28" s="10"/>
      <c r="D28" s="16"/>
      <c r="E28" s="16"/>
      <c r="F28" s="16" t="s">
        <v>2</v>
      </c>
      <c r="G28" s="16"/>
      <c r="H28" s="16"/>
      <c r="I28" s="16"/>
      <c r="J28" s="22"/>
      <c r="K28" s="5"/>
    </row>
    <row r="29" spans="1:11" s="4" customFormat="1" ht="35.25" customHeight="1">
      <c r="A29" s="19" t="s">
        <v>62</v>
      </c>
      <c r="B29" s="20"/>
      <c r="C29" s="20"/>
      <c r="D29" s="20"/>
      <c r="E29" s="21"/>
      <c r="F29" s="21" t="s">
        <v>37</v>
      </c>
      <c r="G29" s="21"/>
      <c r="H29" s="21"/>
      <c r="I29" s="21"/>
      <c r="J29" s="23"/>
      <c r="K29" s="5"/>
    </row>
    <row r="30" spans="1:11" s="4" customFormat="1" ht="15" customHeight="1">
      <c r="A30" s="2"/>
      <c r="B30" s="11"/>
      <c r="C30" s="12"/>
      <c r="D30" s="12"/>
      <c r="E30" s="13"/>
      <c r="F30" s="13"/>
      <c r="G30" s="13"/>
      <c r="H30" s="13"/>
      <c r="I30" s="13"/>
      <c r="J30" s="3"/>
      <c r="K30" s="1"/>
    </row>
    <row r="31" ht="18" customHeight="1"/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ht="18" customHeight="1"/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5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4" customFormat="1" ht="12" customHeight="1">
      <c r="A36" s="2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ht="25.5" customHeight="1"/>
    <row r="38" ht="25.5" customHeight="1"/>
    <row r="39" ht="25.5" customHeight="1"/>
    <row r="40" ht="25.5" customHeight="1"/>
    <row r="41" ht="25.5" customHeight="1"/>
    <row r="42" ht="22.5" customHeight="1"/>
    <row r="43" spans="1:11" s="5" customFormat="1" ht="22.5" customHeight="1">
      <c r="A43" s="2"/>
      <c r="B43" s="1"/>
      <c r="C43" s="1"/>
      <c r="D43" s="1"/>
      <c r="E43" s="1"/>
      <c r="F43" s="1"/>
      <c r="G43" s="1"/>
      <c r="H43" s="1"/>
      <c r="I43" s="1"/>
      <c r="J43" s="3"/>
      <c r="K43" s="1"/>
    </row>
    <row r="44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Normal="104" zoomScaleSheetLayoutView="100" zoomScalePageLayoutView="0" workbookViewId="0" topLeftCell="A7">
      <selection activeCell="A27" sqref="A27:I28"/>
    </sheetView>
  </sheetViews>
  <sheetFormatPr defaultColWidth="8.00390625" defaultRowHeight="15.75"/>
  <cols>
    <col min="1" max="1" width="23.875" style="2" customWidth="1"/>
    <col min="2" max="2" width="7.875" style="1" customWidth="1"/>
    <col min="3" max="3" width="8.875" style="1" customWidth="1"/>
    <col min="4" max="4" width="5.50390625" style="1" customWidth="1"/>
    <col min="5" max="6" width="6.625" style="1" customWidth="1"/>
    <col min="7" max="7" width="8.125" style="1" customWidth="1"/>
    <col min="8" max="8" width="11.00390625" style="1" customWidth="1"/>
    <col min="9" max="9" width="9.625" style="1" customWidth="1"/>
    <col min="10" max="10" width="4.375" style="3" customWidth="1"/>
    <col min="11" max="11" width="19.7539062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99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15"/>
      <c r="B3" s="246"/>
      <c r="C3" s="246"/>
      <c r="D3" s="246"/>
      <c r="E3" s="246"/>
      <c r="F3" s="246"/>
      <c r="G3" s="246"/>
      <c r="H3" s="246"/>
      <c r="I3" s="246"/>
      <c r="J3" s="246"/>
      <c r="K3" s="15"/>
    </row>
    <row r="4" spans="1:11" ht="72.7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1.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42" customHeight="1" thickBot="1">
      <c r="A7" s="31"/>
      <c r="B7" s="467" t="s">
        <v>31</v>
      </c>
      <c r="C7" s="467"/>
      <c r="D7" s="467"/>
      <c r="E7" s="467"/>
      <c r="F7" s="467"/>
      <c r="G7" s="467"/>
      <c r="H7" s="467"/>
      <c r="I7" s="467"/>
      <c r="J7" s="467"/>
      <c r="K7" s="173" t="s">
        <v>322</v>
      </c>
    </row>
    <row r="8" spans="1:11" ht="16.5" customHeight="1">
      <c r="A8" s="497" t="s">
        <v>5</v>
      </c>
      <c r="B8" s="502" t="s">
        <v>7</v>
      </c>
      <c r="C8" s="503" t="s">
        <v>8</v>
      </c>
      <c r="D8" s="454" t="s">
        <v>32</v>
      </c>
      <c r="E8" s="502" t="s">
        <v>9</v>
      </c>
      <c r="F8" s="448" t="s">
        <v>29</v>
      </c>
      <c r="G8" s="506" t="s">
        <v>11</v>
      </c>
      <c r="H8" s="497" t="s">
        <v>13</v>
      </c>
      <c r="I8" s="454" t="s">
        <v>10</v>
      </c>
      <c r="J8" s="491" t="s">
        <v>4</v>
      </c>
      <c r="K8" s="494" t="s">
        <v>6</v>
      </c>
    </row>
    <row r="9" spans="1:11" ht="16.5" customHeight="1">
      <c r="A9" s="498"/>
      <c r="B9" s="495"/>
      <c r="C9" s="504"/>
      <c r="D9" s="449"/>
      <c r="E9" s="495"/>
      <c r="F9" s="430"/>
      <c r="G9" s="507"/>
      <c r="H9" s="500"/>
      <c r="I9" s="449"/>
      <c r="J9" s="492"/>
      <c r="K9" s="495"/>
    </row>
    <row r="10" spans="1:11" ht="16.5" customHeight="1">
      <c r="A10" s="498"/>
      <c r="B10" s="495"/>
      <c r="C10" s="504"/>
      <c r="D10" s="449"/>
      <c r="E10" s="495"/>
      <c r="F10" s="430"/>
      <c r="G10" s="507"/>
      <c r="H10" s="500"/>
      <c r="I10" s="449"/>
      <c r="J10" s="492"/>
      <c r="K10" s="495"/>
    </row>
    <row r="11" spans="1:11" ht="16.5" customHeight="1">
      <c r="A11" s="498"/>
      <c r="B11" s="495"/>
      <c r="C11" s="504"/>
      <c r="D11" s="449"/>
      <c r="E11" s="495"/>
      <c r="F11" s="430"/>
      <c r="G11" s="507"/>
      <c r="H11" s="500"/>
      <c r="I11" s="449"/>
      <c r="J11" s="492"/>
      <c r="K11" s="495"/>
    </row>
    <row r="12" spans="1:11" ht="16.5" customHeight="1">
      <c r="A12" s="498"/>
      <c r="B12" s="495"/>
      <c r="C12" s="504"/>
      <c r="D12" s="449"/>
      <c r="E12" s="495"/>
      <c r="F12" s="430"/>
      <c r="G12" s="507"/>
      <c r="H12" s="500"/>
      <c r="I12" s="449"/>
      <c r="J12" s="492"/>
      <c r="K12" s="495"/>
    </row>
    <row r="13" spans="1:11" ht="16.5" customHeight="1" thickBot="1">
      <c r="A13" s="499"/>
      <c r="B13" s="496"/>
      <c r="C13" s="505"/>
      <c r="D13" s="450"/>
      <c r="E13" s="496"/>
      <c r="F13" s="428"/>
      <c r="G13" s="508"/>
      <c r="H13" s="501"/>
      <c r="I13" s="450"/>
      <c r="J13" s="493"/>
      <c r="K13" s="496"/>
    </row>
    <row r="14" spans="1:11" s="4" customFormat="1" ht="22.5" customHeight="1">
      <c r="A14" s="423" t="s">
        <v>135</v>
      </c>
      <c r="B14" s="198">
        <v>2001</v>
      </c>
      <c r="C14" s="182">
        <v>73</v>
      </c>
      <c r="D14" s="181">
        <v>2</v>
      </c>
      <c r="E14" s="196">
        <v>16</v>
      </c>
      <c r="F14" s="196">
        <v>212</v>
      </c>
      <c r="G14" s="193">
        <f>E14*F14</f>
        <v>3392</v>
      </c>
      <c r="H14" s="193">
        <v>10</v>
      </c>
      <c r="I14" s="187">
        <f aca="true" t="shared" si="0" ref="I14:I25">G14/C14</f>
        <v>46.465753424657535</v>
      </c>
      <c r="J14" s="195"/>
      <c r="K14" s="176" t="s">
        <v>19</v>
      </c>
    </row>
    <row r="15" spans="1:11" s="4" customFormat="1" ht="22.5" customHeight="1">
      <c r="A15" s="199" t="s">
        <v>21</v>
      </c>
      <c r="B15" s="174">
        <v>2002</v>
      </c>
      <c r="C15" s="174">
        <v>63</v>
      </c>
      <c r="D15" s="175">
        <v>1</v>
      </c>
      <c r="E15" s="193">
        <v>16</v>
      </c>
      <c r="F15" s="193">
        <v>220</v>
      </c>
      <c r="G15" s="193">
        <f>E15*F15</f>
        <v>3520</v>
      </c>
      <c r="H15" s="193">
        <v>10</v>
      </c>
      <c r="I15" s="187">
        <f t="shared" si="0"/>
        <v>55.87301587301587</v>
      </c>
      <c r="J15" s="195"/>
      <c r="K15" s="176" t="s">
        <v>19</v>
      </c>
    </row>
    <row r="16" spans="1:11" s="4" customFormat="1" ht="23.25" customHeight="1">
      <c r="A16" s="199" t="s">
        <v>259</v>
      </c>
      <c r="B16" s="174">
        <v>2001</v>
      </c>
      <c r="C16" s="174">
        <v>67</v>
      </c>
      <c r="D16" s="175" t="s">
        <v>15</v>
      </c>
      <c r="E16" s="193">
        <v>12</v>
      </c>
      <c r="F16" s="193">
        <v>182</v>
      </c>
      <c r="G16" s="193">
        <f aca="true" t="shared" si="1" ref="G16:G22">E16*F16</f>
        <v>2184</v>
      </c>
      <c r="H16" s="193">
        <v>10</v>
      </c>
      <c r="I16" s="187">
        <f t="shared" si="0"/>
        <v>32.59701492537314</v>
      </c>
      <c r="J16" s="195"/>
      <c r="K16" s="176" t="s">
        <v>19</v>
      </c>
    </row>
    <row r="17" spans="1:11" ht="23.25" customHeight="1">
      <c r="A17" s="199" t="s">
        <v>22</v>
      </c>
      <c r="B17" s="174">
        <v>1998</v>
      </c>
      <c r="C17" s="174">
        <v>54</v>
      </c>
      <c r="D17" s="175">
        <v>3</v>
      </c>
      <c r="E17" s="193">
        <v>20</v>
      </c>
      <c r="F17" s="193">
        <v>201</v>
      </c>
      <c r="G17" s="193">
        <f t="shared" si="1"/>
        <v>4020</v>
      </c>
      <c r="H17" s="193">
        <v>10</v>
      </c>
      <c r="I17" s="187">
        <f t="shared" si="0"/>
        <v>74.44444444444444</v>
      </c>
      <c r="J17" s="195"/>
      <c r="K17" s="176" t="s">
        <v>19</v>
      </c>
    </row>
    <row r="18" spans="1:11" s="4" customFormat="1" ht="21.75" customHeight="1">
      <c r="A18" s="199" t="s">
        <v>23</v>
      </c>
      <c r="B18" s="174">
        <v>1998</v>
      </c>
      <c r="C18" s="174">
        <v>70</v>
      </c>
      <c r="D18" s="175">
        <v>2</v>
      </c>
      <c r="E18" s="193">
        <v>18</v>
      </c>
      <c r="F18" s="193">
        <v>176</v>
      </c>
      <c r="G18" s="193">
        <f t="shared" si="1"/>
        <v>3168</v>
      </c>
      <c r="H18" s="193">
        <v>10</v>
      </c>
      <c r="I18" s="187">
        <f t="shared" si="0"/>
        <v>45.25714285714286</v>
      </c>
      <c r="J18" s="195"/>
      <c r="K18" s="176" t="s">
        <v>19</v>
      </c>
    </row>
    <row r="19" spans="1:11" s="4" customFormat="1" ht="23.25" customHeight="1">
      <c r="A19" s="199" t="s">
        <v>134</v>
      </c>
      <c r="B19" s="174">
        <v>2000</v>
      </c>
      <c r="C19" s="174">
        <v>55</v>
      </c>
      <c r="D19" s="175">
        <v>1</v>
      </c>
      <c r="E19" s="193">
        <v>12</v>
      </c>
      <c r="F19" s="193">
        <v>230</v>
      </c>
      <c r="G19" s="193">
        <f t="shared" si="1"/>
        <v>2760</v>
      </c>
      <c r="H19" s="193">
        <v>10</v>
      </c>
      <c r="I19" s="187">
        <f t="shared" si="0"/>
        <v>50.18181818181818</v>
      </c>
      <c r="J19" s="195"/>
      <c r="K19" s="176" t="s">
        <v>19</v>
      </c>
    </row>
    <row r="20" spans="1:11" ht="23.25" customHeight="1">
      <c r="A20" s="199" t="s">
        <v>116</v>
      </c>
      <c r="B20" s="174">
        <v>1998</v>
      </c>
      <c r="C20" s="174">
        <v>57</v>
      </c>
      <c r="D20" s="175">
        <v>3</v>
      </c>
      <c r="E20" s="193">
        <v>18</v>
      </c>
      <c r="F20" s="193">
        <v>168</v>
      </c>
      <c r="G20" s="193">
        <f t="shared" si="1"/>
        <v>3024</v>
      </c>
      <c r="H20" s="193">
        <v>10</v>
      </c>
      <c r="I20" s="187">
        <f t="shared" si="0"/>
        <v>53.05263157894737</v>
      </c>
      <c r="J20" s="195"/>
      <c r="K20" s="176" t="s">
        <v>19</v>
      </c>
    </row>
    <row r="21" spans="1:11" s="4" customFormat="1" ht="23.25" customHeight="1">
      <c r="A21" s="199" t="s">
        <v>136</v>
      </c>
      <c r="B21" s="200">
        <v>2002</v>
      </c>
      <c r="C21" s="200">
        <v>56</v>
      </c>
      <c r="D21" s="175">
        <v>3</v>
      </c>
      <c r="E21" s="234">
        <v>16</v>
      </c>
      <c r="F21" s="234">
        <v>217</v>
      </c>
      <c r="G21" s="193">
        <f t="shared" si="1"/>
        <v>3472</v>
      </c>
      <c r="H21" s="193">
        <v>10</v>
      </c>
      <c r="I21" s="187">
        <f t="shared" si="0"/>
        <v>62</v>
      </c>
      <c r="J21" s="195"/>
      <c r="K21" s="176" t="s">
        <v>19</v>
      </c>
    </row>
    <row r="22" spans="1:11" s="4" customFormat="1" ht="21" customHeight="1">
      <c r="A22" s="199" t="s">
        <v>24</v>
      </c>
      <c r="B22" s="174">
        <v>1997</v>
      </c>
      <c r="C22" s="200">
        <v>57</v>
      </c>
      <c r="D22" s="175">
        <v>1</v>
      </c>
      <c r="E22" s="193">
        <v>22</v>
      </c>
      <c r="F22" s="193">
        <v>145</v>
      </c>
      <c r="G22" s="193">
        <f t="shared" si="1"/>
        <v>3190</v>
      </c>
      <c r="H22" s="193">
        <v>10</v>
      </c>
      <c r="I22" s="187">
        <f t="shared" si="0"/>
        <v>55.96491228070175</v>
      </c>
      <c r="J22" s="195"/>
      <c r="K22" s="176" t="s">
        <v>19</v>
      </c>
    </row>
    <row r="23" spans="1:11" s="4" customFormat="1" ht="23.25" customHeight="1">
      <c r="A23" s="199" t="s">
        <v>188</v>
      </c>
      <c r="B23" s="174">
        <v>1986</v>
      </c>
      <c r="C23" s="174">
        <v>85</v>
      </c>
      <c r="D23" s="175">
        <v>1</v>
      </c>
      <c r="E23" s="193">
        <v>24</v>
      </c>
      <c r="F23" s="193">
        <v>223</v>
      </c>
      <c r="G23" s="193">
        <f>E23*F23</f>
        <v>5352</v>
      </c>
      <c r="H23" s="193">
        <v>10</v>
      </c>
      <c r="I23" s="187">
        <f>G23/C23</f>
        <v>62.96470588235294</v>
      </c>
      <c r="J23" s="195"/>
      <c r="K23" s="176" t="s">
        <v>19</v>
      </c>
    </row>
    <row r="24" spans="1:11" s="4" customFormat="1" ht="25.5" customHeight="1" thickBot="1">
      <c r="A24" s="199" t="s">
        <v>43</v>
      </c>
      <c r="B24" s="174">
        <v>2000</v>
      </c>
      <c r="C24" s="174">
        <v>66</v>
      </c>
      <c r="D24" s="175">
        <v>1</v>
      </c>
      <c r="E24" s="193">
        <v>22</v>
      </c>
      <c r="F24" s="193">
        <v>277</v>
      </c>
      <c r="G24" s="193">
        <f>E24*F24</f>
        <v>6094</v>
      </c>
      <c r="H24" s="193">
        <v>8</v>
      </c>
      <c r="I24" s="187">
        <f>G24/C24</f>
        <v>92.33333333333333</v>
      </c>
      <c r="J24" s="204"/>
      <c r="K24" s="203" t="s">
        <v>19</v>
      </c>
    </row>
    <row r="25" spans="1:11" s="39" customFormat="1" ht="24" customHeight="1" thickBot="1">
      <c r="A25" s="261" t="s">
        <v>12</v>
      </c>
      <c r="B25" s="262"/>
      <c r="C25" s="263">
        <f>SUM(C14:C24)</f>
        <v>703</v>
      </c>
      <c r="D25" s="264"/>
      <c r="E25" s="265"/>
      <c r="F25" s="265">
        <f>SUM(F14:F24)</f>
        <v>2251</v>
      </c>
      <c r="G25" s="266">
        <f>SUM(G14:G24)</f>
        <v>40176</v>
      </c>
      <c r="H25" s="265">
        <f>SUM(H14:H24)</f>
        <v>108</v>
      </c>
      <c r="I25" s="244">
        <f t="shared" si="0"/>
        <v>57.14935988620199</v>
      </c>
      <c r="J25" s="207"/>
      <c r="K25" s="185">
        <v>2251</v>
      </c>
    </row>
    <row r="26" ht="18" customHeight="1"/>
    <row r="27" spans="1:11" s="4" customFormat="1" ht="24" customHeight="1">
      <c r="A27" s="541" t="s">
        <v>1</v>
      </c>
      <c r="B27" s="541"/>
      <c r="C27" s="542"/>
      <c r="D27" s="362"/>
      <c r="E27" s="362"/>
      <c r="F27" s="362" t="s">
        <v>2</v>
      </c>
      <c r="G27" s="362"/>
      <c r="H27" s="362"/>
      <c r="I27" s="362"/>
      <c r="J27" s="22"/>
      <c r="K27" s="5"/>
    </row>
    <row r="28" spans="1:11" s="4" customFormat="1" ht="34.5" customHeight="1">
      <c r="A28" s="543" t="s">
        <v>62</v>
      </c>
      <c r="B28" s="544"/>
      <c r="C28" s="544"/>
      <c r="D28" s="544"/>
      <c r="E28" s="363"/>
      <c r="F28" s="363" t="s">
        <v>37</v>
      </c>
      <c r="G28" s="363"/>
      <c r="H28" s="363"/>
      <c r="I28" s="363"/>
      <c r="J28" s="23"/>
      <c r="K28" s="5"/>
    </row>
    <row r="29" spans="1:11" s="4" customFormat="1" ht="15" customHeight="1">
      <c r="A29" s="2"/>
      <c r="B29" s="11"/>
      <c r="C29" s="12"/>
      <c r="D29" s="12"/>
      <c r="E29" s="13"/>
      <c r="F29" s="13"/>
      <c r="G29" s="13"/>
      <c r="H29" s="13"/>
      <c r="I29" s="13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ht="18" customHeight="1"/>
    <row r="33" spans="1:11" s="4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spans="1:11" s="4" customFormat="1" ht="15" customHeight="1">
      <c r="A34" s="2"/>
      <c r="B34" s="1"/>
      <c r="C34" s="1"/>
      <c r="D34" s="1"/>
      <c r="E34" s="1"/>
      <c r="F34" s="1"/>
      <c r="G34" s="1"/>
      <c r="H34" s="1"/>
      <c r="I34" s="1"/>
      <c r="J34" s="3"/>
      <c r="K34" s="1"/>
    </row>
    <row r="35" spans="1:11" s="4" customFormat="1" ht="12" customHeight="1">
      <c r="A35" s="2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ht="25.5" customHeight="1"/>
    <row r="37" ht="25.5" customHeight="1"/>
    <row r="38" ht="25.5" customHeight="1"/>
    <row r="39" ht="25.5" customHeight="1"/>
    <row r="40" ht="25.5" customHeight="1"/>
    <row r="41" ht="22.5" customHeight="1"/>
    <row r="42" spans="1:11" s="5" customFormat="1" ht="22.5" customHeight="1">
      <c r="A42" s="2"/>
      <c r="B42" s="1"/>
      <c r="C42" s="1"/>
      <c r="D42" s="1"/>
      <c r="E42" s="1"/>
      <c r="F42" s="1"/>
      <c r="G42" s="1"/>
      <c r="H42" s="1"/>
      <c r="I42" s="1"/>
      <c r="J42" s="3"/>
      <c r="K42" s="1"/>
    </row>
    <row r="43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Normal="104" zoomScaleSheetLayoutView="100" zoomScalePageLayoutView="0" workbookViewId="0" topLeftCell="A1">
      <selection activeCell="A25" sqref="A25:I26"/>
    </sheetView>
  </sheetViews>
  <sheetFormatPr defaultColWidth="8.00390625" defaultRowHeight="15.75"/>
  <cols>
    <col min="1" max="1" width="24.25390625" style="2" customWidth="1"/>
    <col min="2" max="2" width="7.00390625" style="1" customWidth="1"/>
    <col min="3" max="3" width="8.875" style="1" customWidth="1"/>
    <col min="4" max="4" width="5.50390625" style="1" customWidth="1"/>
    <col min="5" max="6" width="7.875" style="1" customWidth="1"/>
    <col min="7" max="7" width="8.875" style="1" customWidth="1"/>
    <col min="8" max="8" width="11.125" style="1" customWidth="1"/>
    <col min="9" max="9" width="8.625" style="1" customWidth="1"/>
    <col min="10" max="10" width="4.375" style="3" customWidth="1"/>
    <col min="11" max="11" width="18.375" style="1" customWidth="1"/>
    <col min="12" max="16384" width="8.00390625" style="1" customWidth="1"/>
  </cols>
  <sheetData>
    <row r="1" spans="1:11" ht="15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5.75">
      <c r="A2" s="471" t="s">
        <v>100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8.25" customHeight="1">
      <c r="A3" s="37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67.5" customHeight="1">
      <c r="A4" s="36"/>
      <c r="B4" s="472" t="s">
        <v>243</v>
      </c>
      <c r="C4" s="435"/>
      <c r="D4" s="435"/>
      <c r="E4" s="435"/>
      <c r="F4" s="435"/>
      <c r="G4" s="435"/>
      <c r="H4" s="435"/>
      <c r="I4" s="435"/>
      <c r="J4" s="435"/>
      <c r="K4" s="29"/>
    </row>
    <row r="5" spans="1:11" ht="33.75" customHeight="1">
      <c r="A5" s="40" t="s">
        <v>133</v>
      </c>
      <c r="B5" s="472" t="s">
        <v>28</v>
      </c>
      <c r="C5" s="472"/>
      <c r="D5" s="472"/>
      <c r="E5" s="472"/>
      <c r="F5" s="472"/>
      <c r="G5" s="472"/>
      <c r="H5" s="472"/>
      <c r="I5" s="472"/>
      <c r="J5" s="472"/>
      <c r="K5" s="83" t="s">
        <v>42</v>
      </c>
    </row>
    <row r="6" spans="2:10" s="42" customFormat="1" ht="33" customHeight="1">
      <c r="B6" s="434" t="s">
        <v>14</v>
      </c>
      <c r="C6" s="435"/>
      <c r="D6" s="435"/>
      <c r="E6" s="435"/>
      <c r="F6" s="435"/>
      <c r="G6" s="435"/>
      <c r="H6" s="435"/>
      <c r="I6" s="435"/>
      <c r="J6" s="435"/>
    </row>
    <row r="7" spans="1:11" ht="39.75" customHeight="1" thickBot="1">
      <c r="A7" s="31"/>
      <c r="B7" s="467" t="s">
        <v>110</v>
      </c>
      <c r="C7" s="467"/>
      <c r="D7" s="467"/>
      <c r="E7" s="467"/>
      <c r="F7" s="467"/>
      <c r="G7" s="467"/>
      <c r="H7" s="467"/>
      <c r="I7" s="467"/>
      <c r="J7" s="467"/>
      <c r="K7" s="173" t="s">
        <v>234</v>
      </c>
    </row>
    <row r="8" spans="1:11" ht="16.5" customHeight="1">
      <c r="A8" s="455" t="s">
        <v>5</v>
      </c>
      <c r="B8" s="447" t="s">
        <v>7</v>
      </c>
      <c r="C8" s="458" t="s">
        <v>8</v>
      </c>
      <c r="D8" s="454" t="s">
        <v>32</v>
      </c>
      <c r="E8" s="447" t="s">
        <v>9</v>
      </c>
      <c r="F8" s="448" t="s">
        <v>29</v>
      </c>
      <c r="G8" s="448" t="s">
        <v>11</v>
      </c>
      <c r="H8" s="451" t="s">
        <v>13</v>
      </c>
      <c r="I8" s="454" t="s">
        <v>10</v>
      </c>
      <c r="J8" s="441" t="s">
        <v>4</v>
      </c>
      <c r="K8" s="431" t="s">
        <v>6</v>
      </c>
    </row>
    <row r="9" spans="1:11" ht="16.5" customHeight="1">
      <c r="A9" s="456"/>
      <c r="B9" s="445"/>
      <c r="C9" s="459"/>
      <c r="D9" s="449"/>
      <c r="E9" s="445"/>
      <c r="F9" s="430"/>
      <c r="G9" s="449"/>
      <c r="H9" s="452"/>
      <c r="I9" s="449"/>
      <c r="J9" s="442"/>
      <c r="K9" s="432"/>
    </row>
    <row r="10" spans="1:11" ht="16.5" customHeight="1">
      <c r="A10" s="456"/>
      <c r="B10" s="445"/>
      <c r="C10" s="459"/>
      <c r="D10" s="449"/>
      <c r="E10" s="445"/>
      <c r="F10" s="430"/>
      <c r="G10" s="449"/>
      <c r="H10" s="452"/>
      <c r="I10" s="449"/>
      <c r="J10" s="442"/>
      <c r="K10" s="432"/>
    </row>
    <row r="11" spans="1:11" ht="16.5" customHeight="1">
      <c r="A11" s="456"/>
      <c r="B11" s="445"/>
      <c r="C11" s="459"/>
      <c r="D11" s="449"/>
      <c r="E11" s="445"/>
      <c r="F11" s="430"/>
      <c r="G11" s="449"/>
      <c r="H11" s="452"/>
      <c r="I11" s="449"/>
      <c r="J11" s="442"/>
      <c r="K11" s="432"/>
    </row>
    <row r="12" spans="1:11" ht="16.5" customHeight="1">
      <c r="A12" s="456"/>
      <c r="B12" s="445"/>
      <c r="C12" s="459"/>
      <c r="D12" s="449"/>
      <c r="E12" s="445"/>
      <c r="F12" s="430"/>
      <c r="G12" s="449"/>
      <c r="H12" s="452"/>
      <c r="I12" s="449"/>
      <c r="J12" s="442"/>
      <c r="K12" s="432"/>
    </row>
    <row r="13" spans="1:11" ht="16.5" customHeight="1" thickBot="1">
      <c r="A13" s="457"/>
      <c r="B13" s="446"/>
      <c r="C13" s="429"/>
      <c r="D13" s="450"/>
      <c r="E13" s="446"/>
      <c r="F13" s="428"/>
      <c r="G13" s="450"/>
      <c r="H13" s="453"/>
      <c r="I13" s="450"/>
      <c r="J13" s="443"/>
      <c r="K13" s="433"/>
    </row>
    <row r="14" spans="1:11" s="4" customFormat="1" ht="23.25" customHeight="1">
      <c r="A14" s="421" t="s">
        <v>241</v>
      </c>
      <c r="B14" s="179">
        <v>2001</v>
      </c>
      <c r="C14" s="226">
        <v>42</v>
      </c>
      <c r="D14" s="179">
        <v>2</v>
      </c>
      <c r="E14" s="179">
        <v>6</v>
      </c>
      <c r="F14" s="179">
        <v>305</v>
      </c>
      <c r="G14" s="193">
        <f>E14*F14</f>
        <v>1830</v>
      </c>
      <c r="H14" s="193">
        <v>10</v>
      </c>
      <c r="I14" s="187">
        <f>G14/C14</f>
        <v>43.57142857142857</v>
      </c>
      <c r="J14" s="179"/>
      <c r="K14" s="176" t="s">
        <v>17</v>
      </c>
    </row>
    <row r="15" spans="1:11" s="4" customFormat="1" ht="23.25" customHeight="1">
      <c r="A15" s="177" t="s">
        <v>27</v>
      </c>
      <c r="B15" s="178">
        <v>2000</v>
      </c>
      <c r="C15" s="236">
        <v>78</v>
      </c>
      <c r="D15" s="178" t="s">
        <v>15</v>
      </c>
      <c r="E15" s="178">
        <v>12</v>
      </c>
      <c r="F15" s="233">
        <v>315</v>
      </c>
      <c r="G15" s="193">
        <f aca="true" t="shared" si="0" ref="G15:G20">E15*F15</f>
        <v>3780</v>
      </c>
      <c r="H15" s="193">
        <v>10</v>
      </c>
      <c r="I15" s="187">
        <f aca="true" t="shared" si="1" ref="I15:I23">G15/C15</f>
        <v>48.46153846153846</v>
      </c>
      <c r="J15" s="178"/>
      <c r="K15" s="178" t="s">
        <v>17</v>
      </c>
    </row>
    <row r="16" spans="1:11" s="4" customFormat="1" ht="21.75" customHeight="1">
      <c r="A16" s="199" t="s">
        <v>112</v>
      </c>
      <c r="B16" s="174">
        <v>1998</v>
      </c>
      <c r="C16" s="174">
        <v>72</v>
      </c>
      <c r="D16" s="175">
        <v>2</v>
      </c>
      <c r="E16" s="193">
        <v>12</v>
      </c>
      <c r="F16" s="193">
        <v>235</v>
      </c>
      <c r="G16" s="193">
        <f t="shared" si="0"/>
        <v>2820</v>
      </c>
      <c r="H16" s="193">
        <v>10</v>
      </c>
      <c r="I16" s="187">
        <f t="shared" si="1"/>
        <v>39.166666666666664</v>
      </c>
      <c r="J16" s="195"/>
      <c r="K16" s="176" t="s">
        <v>17</v>
      </c>
    </row>
    <row r="17" spans="1:11" s="4" customFormat="1" ht="20.25" customHeight="1">
      <c r="A17" s="199" t="s">
        <v>238</v>
      </c>
      <c r="B17" s="200">
        <v>2007</v>
      </c>
      <c r="C17" s="200">
        <v>28</v>
      </c>
      <c r="D17" s="175">
        <v>2</v>
      </c>
      <c r="E17" s="234">
        <v>6</v>
      </c>
      <c r="F17" s="234">
        <v>279</v>
      </c>
      <c r="G17" s="193">
        <f t="shared" si="0"/>
        <v>1674</v>
      </c>
      <c r="H17" s="193">
        <v>10</v>
      </c>
      <c r="I17" s="187">
        <f t="shared" si="1"/>
        <v>59.785714285714285</v>
      </c>
      <c r="J17" s="195"/>
      <c r="K17" s="176" t="s">
        <v>17</v>
      </c>
    </row>
    <row r="18" spans="1:11" s="4" customFormat="1" ht="21" customHeight="1">
      <c r="A18" s="210" t="s">
        <v>239</v>
      </c>
      <c r="B18" s="190">
        <v>1999</v>
      </c>
      <c r="C18" s="208">
        <v>70</v>
      </c>
      <c r="D18" s="211" t="s">
        <v>15</v>
      </c>
      <c r="E18" s="188">
        <v>12</v>
      </c>
      <c r="F18" s="188">
        <v>223</v>
      </c>
      <c r="G18" s="193">
        <f t="shared" si="0"/>
        <v>2676</v>
      </c>
      <c r="H18" s="193">
        <v>10</v>
      </c>
      <c r="I18" s="187">
        <f t="shared" si="1"/>
        <v>38.22857142857143</v>
      </c>
      <c r="J18" s="189"/>
      <c r="K18" s="176" t="s">
        <v>17</v>
      </c>
    </row>
    <row r="19" spans="1:11" s="4" customFormat="1" ht="22.5" customHeight="1">
      <c r="A19" s="199" t="s">
        <v>240</v>
      </c>
      <c r="B19" s="174">
        <v>2000</v>
      </c>
      <c r="C19" s="174">
        <v>72</v>
      </c>
      <c r="D19" s="175">
        <v>3</v>
      </c>
      <c r="E19" s="193">
        <v>12</v>
      </c>
      <c r="F19" s="179">
        <v>212</v>
      </c>
      <c r="G19" s="193">
        <f t="shared" si="0"/>
        <v>2544</v>
      </c>
      <c r="H19" s="193">
        <v>10</v>
      </c>
      <c r="I19" s="187">
        <f t="shared" si="1"/>
        <v>35.333333333333336</v>
      </c>
      <c r="J19" s="179"/>
      <c r="K19" s="176" t="s">
        <v>17</v>
      </c>
    </row>
    <row r="20" spans="1:11" s="4" customFormat="1" ht="23.25" customHeight="1">
      <c r="A20" s="421" t="s">
        <v>237</v>
      </c>
      <c r="B20" s="179">
        <v>2002</v>
      </c>
      <c r="C20" s="226">
        <v>48</v>
      </c>
      <c r="D20" s="179" t="s">
        <v>15</v>
      </c>
      <c r="E20" s="179">
        <v>12</v>
      </c>
      <c r="F20" s="193">
        <v>244</v>
      </c>
      <c r="G20" s="193">
        <f t="shared" si="0"/>
        <v>2928</v>
      </c>
      <c r="H20" s="193">
        <v>10</v>
      </c>
      <c r="I20" s="187">
        <f t="shared" si="1"/>
        <v>61</v>
      </c>
      <c r="J20" s="195"/>
      <c r="K20" s="176" t="s">
        <v>17</v>
      </c>
    </row>
    <row r="21" spans="1:11" ht="22.5" customHeight="1">
      <c r="A21" s="421" t="s">
        <v>227</v>
      </c>
      <c r="B21" s="179">
        <v>1994</v>
      </c>
      <c r="C21" s="226">
        <v>63</v>
      </c>
      <c r="D21" s="179">
        <v>3</v>
      </c>
      <c r="E21" s="179">
        <v>12</v>
      </c>
      <c r="F21" s="179">
        <v>234</v>
      </c>
      <c r="G21" s="193">
        <f>E21*F21</f>
        <v>2808</v>
      </c>
      <c r="H21" s="193">
        <v>10</v>
      </c>
      <c r="I21" s="217">
        <f>G21/C21</f>
        <v>44.57142857142857</v>
      </c>
      <c r="J21" s="195"/>
      <c r="K21" s="176" t="s">
        <v>17</v>
      </c>
    </row>
    <row r="22" spans="1:11" ht="21" customHeight="1" thickBot="1">
      <c r="A22" s="422" t="s">
        <v>113</v>
      </c>
      <c r="B22" s="178">
        <v>1997</v>
      </c>
      <c r="C22" s="236">
        <v>77</v>
      </c>
      <c r="D22" s="178">
        <v>2</v>
      </c>
      <c r="E22" s="178">
        <v>24</v>
      </c>
      <c r="F22" s="178">
        <v>380</v>
      </c>
      <c r="G22" s="193">
        <f>E22*F22</f>
        <v>9120</v>
      </c>
      <c r="H22" s="196">
        <v>8</v>
      </c>
      <c r="I22" s="187">
        <f t="shared" si="1"/>
        <v>118.44155844155844</v>
      </c>
      <c r="J22" s="194"/>
      <c r="K22" s="212" t="s">
        <v>17</v>
      </c>
    </row>
    <row r="23" spans="1:11" s="39" customFormat="1" ht="26.25" customHeight="1" thickBot="1">
      <c r="A23" s="183" t="s">
        <v>12</v>
      </c>
      <c r="B23" s="205"/>
      <c r="C23" s="237">
        <f>SUM(C14:C22)</f>
        <v>550</v>
      </c>
      <c r="D23" s="184"/>
      <c r="E23" s="213"/>
      <c r="F23" s="213">
        <f>SUM(F14:F22)</f>
        <v>2427</v>
      </c>
      <c r="G23" s="214">
        <f>SUM(G14:G22)</f>
        <v>30180</v>
      </c>
      <c r="H23" s="213">
        <f>SUM(H14:H22)</f>
        <v>88</v>
      </c>
      <c r="I23" s="238">
        <f t="shared" si="1"/>
        <v>54.872727272727275</v>
      </c>
      <c r="J23" s="214"/>
      <c r="K23" s="185"/>
    </row>
    <row r="24" spans="1:11" ht="18" customHeight="1">
      <c r="A24" s="6"/>
      <c r="B24" s="6"/>
      <c r="C24" s="7"/>
      <c r="D24" s="8"/>
      <c r="E24" s="8"/>
      <c r="F24" s="8"/>
      <c r="G24" s="8"/>
      <c r="H24" s="8"/>
      <c r="I24" s="8"/>
      <c r="J24" s="18"/>
      <c r="K24" s="5"/>
    </row>
    <row r="25" spans="1:11" s="4" customFormat="1" ht="25.5" customHeight="1">
      <c r="A25" s="541" t="s">
        <v>1</v>
      </c>
      <c r="B25" s="541"/>
      <c r="C25" s="542"/>
      <c r="D25" s="362"/>
      <c r="E25" s="362"/>
      <c r="F25" s="362" t="s">
        <v>2</v>
      </c>
      <c r="G25" s="362"/>
      <c r="H25" s="362"/>
      <c r="I25" s="362"/>
      <c r="J25" s="22"/>
      <c r="K25" s="5">
        <v>2427</v>
      </c>
    </row>
    <row r="26" spans="1:11" s="4" customFormat="1" ht="27.75" customHeight="1">
      <c r="A26" s="543" t="s">
        <v>62</v>
      </c>
      <c r="B26" s="544"/>
      <c r="C26" s="544"/>
      <c r="D26" s="544"/>
      <c r="E26" s="363"/>
      <c r="F26" s="363" t="s">
        <v>37</v>
      </c>
      <c r="G26" s="363"/>
      <c r="H26" s="363"/>
      <c r="I26" s="363"/>
      <c r="J26" s="23"/>
      <c r="K26" s="5"/>
    </row>
    <row r="27" spans="1:11" s="4" customFormat="1" ht="15" customHeight="1">
      <c r="A27" s="2"/>
      <c r="B27" s="11"/>
      <c r="C27" s="12"/>
      <c r="D27" s="12"/>
      <c r="E27" s="13"/>
      <c r="F27" s="13"/>
      <c r="G27" s="13"/>
      <c r="H27" s="13"/>
      <c r="I27" s="13"/>
      <c r="J27" s="3"/>
      <c r="K27" s="1"/>
    </row>
    <row r="28" ht="18" customHeight="1"/>
    <row r="29" spans="1:11" s="4" customFormat="1" ht="15" customHeight="1">
      <c r="A29" s="2"/>
      <c r="B29" s="1"/>
      <c r="C29" s="1"/>
      <c r="D29" s="1"/>
      <c r="E29" s="1"/>
      <c r="F29" s="1"/>
      <c r="G29" s="1"/>
      <c r="H29" s="1"/>
      <c r="I29" s="1"/>
      <c r="J29" s="3"/>
      <c r="K29" s="1"/>
    </row>
    <row r="30" ht="18" customHeight="1"/>
    <row r="31" spans="1:11" s="4" customFormat="1" ht="15" customHeight="1">
      <c r="A31" s="2"/>
      <c r="B31" s="1"/>
      <c r="C31" s="1"/>
      <c r="D31" s="1"/>
      <c r="E31" s="1"/>
      <c r="F31" s="1"/>
      <c r="G31" s="1"/>
      <c r="H31" s="1"/>
      <c r="I31" s="1"/>
      <c r="J31" s="3"/>
      <c r="K31" s="1"/>
    </row>
    <row r="32" spans="1:11" s="4" customFormat="1" ht="15" customHeight="1">
      <c r="A32" s="2"/>
      <c r="B32" s="1"/>
      <c r="C32" s="1"/>
      <c r="D32" s="1"/>
      <c r="E32" s="1"/>
      <c r="F32" s="1"/>
      <c r="G32" s="1"/>
      <c r="H32" s="1"/>
      <c r="I32" s="1"/>
      <c r="J32" s="3"/>
      <c r="K32" s="1"/>
    </row>
    <row r="33" spans="1:11" s="4" customFormat="1" ht="12" customHeight="1">
      <c r="A33" s="2"/>
      <c r="B33" s="1"/>
      <c r="C33" s="1"/>
      <c r="D33" s="1"/>
      <c r="E33" s="1"/>
      <c r="F33" s="1"/>
      <c r="G33" s="1"/>
      <c r="H33" s="1"/>
      <c r="I33" s="1"/>
      <c r="J33" s="3"/>
      <c r="K33" s="1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11" s="5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22.5" customHeight="1"/>
  </sheetData>
  <sheetProtection/>
  <mergeCells count="17">
    <mergeCell ref="H8:H13"/>
    <mergeCell ref="B8:B13"/>
    <mergeCell ref="C8:C13"/>
    <mergeCell ref="D8:D13"/>
    <mergeCell ref="E8:E13"/>
    <mergeCell ref="F8:F13"/>
    <mergeCell ref="G8:G13"/>
    <mergeCell ref="I8:I13"/>
    <mergeCell ref="A1:K1"/>
    <mergeCell ref="A2:K2"/>
    <mergeCell ref="B4:J4"/>
    <mergeCell ref="B5:J5"/>
    <mergeCell ref="B6:J6"/>
    <mergeCell ref="B7:J7"/>
    <mergeCell ref="J8:J13"/>
    <mergeCell ref="K8:K13"/>
    <mergeCell ref="A8:A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2016-04-18T07:48:26Z</cp:lastPrinted>
  <dcterms:created xsi:type="dcterms:W3CDTF">2006-09-04T10:43:36Z</dcterms:created>
  <dcterms:modified xsi:type="dcterms:W3CDTF">2016-04-25T07:00:18Z</dcterms:modified>
  <cp:category/>
  <cp:version/>
  <cp:contentType/>
  <cp:contentStatus/>
</cp:coreProperties>
</file>